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filterPrivacy="1" defaultThemeVersion="124226"/>
  <xr:revisionPtr revIDLastSave="0" documentId="13_ncr:1_{74B39B9B-1317-4A0B-9F90-252E013A75CA}" xr6:coauthVersionLast="45" xr6:coauthVersionMax="45" xr10:uidLastSave="{00000000-0000-0000-0000-000000000000}"/>
  <bookViews>
    <workbookView xWindow="28680" yWindow="-120" windowWidth="29040" windowHeight="17790" xr2:uid="{00000000-000D-0000-FFFF-FFFF00000000}"/>
  </bookViews>
  <sheets>
    <sheet name="Rekapitulce" sheetId="10" r:id="rId1"/>
    <sheet name="01 - MZB" sheetId="4" r:id="rId2"/>
    <sheet name="02 - WHP IN" sheetId="5" r:id="rId3"/>
    <sheet name="03 - SWB" sheetId="6" r:id="rId4"/>
    <sheet name="04 - LSB" sheetId="7" r:id="rId5"/>
    <sheet name="05 - KPB" sheetId="8" r:id="rId6"/>
    <sheet name="06 - WHP OUT" sheetId="9" r:id="rId7"/>
    <sheet name="07 - Brodítka + Sprchy" sheetId="11" r:id="rId8"/>
  </sheets>
  <definedNames>
    <definedName name="_xlnm.Print_Area" localSheetId="7">'07 - Brodítka + Sprchy'!$A$1:$F$15</definedName>
    <definedName name="_xlnm.Print_Area" localSheetId="0">Rekapitulce!$A$1:$D$26</definedName>
  </definedNames>
  <calcPr calcId="191029"/>
</workbook>
</file>

<file path=xl/calcChain.xml><?xml version="1.0" encoding="utf-8"?>
<calcChain xmlns="http://schemas.openxmlformats.org/spreadsheetml/2006/main">
  <c r="F9" i="11" l="1"/>
  <c r="F13" i="11"/>
  <c r="F11" i="11"/>
  <c r="F28" i="7" l="1"/>
  <c r="F43" i="9" l="1"/>
  <c r="F15" i="11" l="1"/>
  <c r="D20" i="10" s="1"/>
  <c r="F11" i="9"/>
  <c r="F13" i="9"/>
  <c r="F15" i="9"/>
  <c r="F17" i="9"/>
  <c r="F10" i="9" l="1"/>
  <c r="F11" i="8"/>
  <c r="F13" i="8"/>
  <c r="F15" i="8"/>
  <c r="F11" i="7"/>
  <c r="F13" i="7"/>
  <c r="F15" i="7"/>
  <c r="F17" i="7"/>
  <c r="F11" i="6"/>
  <c r="F13" i="6"/>
  <c r="F15" i="6"/>
  <c r="F17" i="6"/>
  <c r="F28" i="5"/>
  <c r="F10" i="6" l="1"/>
  <c r="F10" i="7"/>
  <c r="F11" i="5"/>
  <c r="F13" i="5"/>
  <c r="F15" i="5"/>
  <c r="F18" i="5"/>
  <c r="F11" i="4"/>
  <c r="F13" i="4"/>
  <c r="F15" i="4"/>
  <c r="F17" i="4"/>
  <c r="F10" i="5" l="1"/>
  <c r="F10" i="4"/>
  <c r="F61" i="9"/>
  <c r="F59" i="9"/>
  <c r="F57" i="9"/>
  <c r="F55" i="9"/>
  <c r="F52" i="9"/>
  <c r="F50" i="9"/>
  <c r="F48" i="9"/>
  <c r="F46" i="9"/>
  <c r="F41" i="9"/>
  <c r="F39" i="9"/>
  <c r="F37" i="9"/>
  <c r="F35" i="9"/>
  <c r="F33" i="9"/>
  <c r="F31" i="9"/>
  <c r="F29" i="9"/>
  <c r="F26" i="9"/>
  <c r="F24" i="9"/>
  <c r="F22" i="9"/>
  <c r="F20" i="9"/>
  <c r="F10" i="8"/>
  <c r="F38" i="8"/>
  <c r="F36" i="8"/>
  <c r="F33" i="8"/>
  <c r="F31" i="8"/>
  <c r="F28" i="8"/>
  <c r="F26" i="8"/>
  <c r="F24" i="8"/>
  <c r="F22" i="8"/>
  <c r="F20" i="8"/>
  <c r="F18" i="8"/>
  <c r="F55" i="7"/>
  <c r="F54" i="7" s="1"/>
  <c r="F52" i="7"/>
  <c r="F50" i="7"/>
  <c r="F48" i="7"/>
  <c r="F45" i="7"/>
  <c r="F43" i="7"/>
  <c r="F41" i="7"/>
  <c r="F39" i="7"/>
  <c r="F37" i="7"/>
  <c r="F35" i="7"/>
  <c r="F33" i="7"/>
  <c r="F31" i="7"/>
  <c r="F26" i="7"/>
  <c r="F24" i="7"/>
  <c r="F22" i="7"/>
  <c r="F20" i="7"/>
  <c r="F19" i="7" s="1"/>
  <c r="F57" i="6"/>
  <c r="F56" i="6" s="1"/>
  <c r="F54" i="6"/>
  <c r="F52" i="6"/>
  <c r="F50" i="6"/>
  <c r="F48" i="6"/>
  <c r="F46" i="6"/>
  <c r="F44" i="6"/>
  <c r="F42" i="6"/>
  <c r="F41" i="6" s="1"/>
  <c r="F39" i="6"/>
  <c r="F37" i="6"/>
  <c r="F35" i="6"/>
  <c r="F33" i="6"/>
  <c r="F31" i="6"/>
  <c r="F29" i="6"/>
  <c r="F27" i="6"/>
  <c r="F25" i="6"/>
  <c r="F22" i="6"/>
  <c r="F20" i="6"/>
  <c r="F64" i="5"/>
  <c r="F62" i="5"/>
  <c r="F60" i="5"/>
  <c r="F58" i="5"/>
  <c r="F56" i="5"/>
  <c r="F54" i="5"/>
  <c r="F52" i="5"/>
  <c r="F49" i="5"/>
  <c r="F47" i="5"/>
  <c r="F45" i="5"/>
  <c r="F42" i="5"/>
  <c r="F40" i="5"/>
  <c r="F38" i="5"/>
  <c r="F36" i="5"/>
  <c r="F34" i="5"/>
  <c r="F32" i="5"/>
  <c r="F30" i="5"/>
  <c r="F26" i="5"/>
  <c r="F23" i="5"/>
  <c r="F21" i="5"/>
  <c r="F79" i="4"/>
  <c r="F77" i="4"/>
  <c r="F75" i="4"/>
  <c r="F73" i="4"/>
  <c r="F71" i="4"/>
  <c r="F69" i="4"/>
  <c r="F67" i="4"/>
  <c r="F65" i="4"/>
  <c r="F63" i="4"/>
  <c r="F61" i="4"/>
  <c r="F59" i="4"/>
  <c r="F56" i="4"/>
  <c r="F54" i="4"/>
  <c r="F52" i="4"/>
  <c r="F50" i="4"/>
  <c r="F48" i="4"/>
  <c r="F46" i="4"/>
  <c r="F43" i="4"/>
  <c r="F41" i="4"/>
  <c r="F39" i="4"/>
  <c r="F37" i="4"/>
  <c r="F35" i="4"/>
  <c r="F33" i="4"/>
  <c r="F31" i="4"/>
  <c r="F29" i="4"/>
  <c r="F27" i="4"/>
  <c r="F24" i="4"/>
  <c r="F22" i="4"/>
  <c r="F20" i="4"/>
  <c r="F19" i="4" l="1"/>
  <c r="F28" i="9"/>
  <c r="F58" i="4"/>
  <c r="F81" i="4"/>
  <c r="F63" i="9"/>
  <c r="F17" i="8"/>
  <c r="F40" i="8"/>
  <c r="F57" i="7"/>
  <c r="F30" i="7"/>
  <c r="F59" i="6"/>
  <c r="F66" i="5"/>
  <c r="F51" i="5"/>
  <c r="F25" i="5"/>
  <c r="F19" i="9"/>
  <c r="F45" i="9"/>
  <c r="F54" i="9"/>
  <c r="F35" i="8"/>
  <c r="F30" i="8"/>
  <c r="F47" i="7"/>
  <c r="F24" i="6"/>
  <c r="F19" i="6"/>
  <c r="F44" i="5"/>
  <c r="F20" i="5"/>
  <c r="F26" i="4"/>
  <c r="F45" i="4"/>
  <c r="F9" i="9" l="1"/>
  <c r="D19" i="10" s="1"/>
  <c r="F9" i="8"/>
  <c r="D18" i="10" s="1"/>
  <c r="F9" i="7"/>
  <c r="D17" i="10" s="1"/>
  <c r="F9" i="6"/>
  <c r="D16" i="10" s="1"/>
  <c r="F9" i="5"/>
  <c r="D15" i="10" s="1"/>
  <c r="F9" i="4"/>
  <c r="D14" i="10" s="1"/>
  <c r="D22" i="10" l="1"/>
</calcChain>
</file>

<file path=xl/sharedStrings.xml><?xml version="1.0" encoding="utf-8"?>
<sst xmlns="http://schemas.openxmlformats.org/spreadsheetml/2006/main" count="814" uniqueCount="264">
  <si>
    <t>MÍSTO STAVBY: Vrchlabí Vejsplachy</t>
  </si>
  <si>
    <t xml:space="preserve">OZNAČENÍ: Rekreační bazén                                                                 </t>
  </si>
  <si>
    <t xml:space="preserve">ČÍSLO VÝKRESU:                                                   </t>
  </si>
  <si>
    <t>ROZMĚRY:</t>
  </si>
  <si>
    <t>Šířka</t>
  </si>
  <si>
    <t>4,90m</t>
  </si>
  <si>
    <t>Délka</t>
  </si>
  <si>
    <t>20,80m</t>
  </si>
  <si>
    <t>Hloubka</t>
  </si>
  <si>
    <t xml:space="preserve">1,25m </t>
  </si>
  <si>
    <t>Šířka žlábku</t>
  </si>
  <si>
    <t>Šířka přelivové hrany</t>
  </si>
  <si>
    <t>Číslo položky</t>
  </si>
  <si>
    <t>Zkrácený text dodávky - montáže</t>
  </si>
  <si>
    <t>mj</t>
  </si>
  <si>
    <t>Počet</t>
  </si>
  <si>
    <t>Cena za mj bez DPH
CZK/mj</t>
  </si>
  <si>
    <t>Cena bez DPH
CZK</t>
  </si>
  <si>
    <t xml:space="preserve">          </t>
  </si>
  <si>
    <t>CELKOVÁ CENA BEZ DPH</t>
  </si>
  <si>
    <t xml:space="preserve">      </t>
  </si>
  <si>
    <t>TĚLESO BAZÉNU</t>
  </si>
  <si>
    <t xml:space="preserve">1.1.      </t>
  </si>
  <si>
    <t xml:space="preserve">pack  </t>
  </si>
  <si>
    <t>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Technické provedení bazénové stěny je blíže specifikováno v PD.</t>
  </si>
  <si>
    <t xml:space="preserve">1.2.      </t>
  </si>
  <si>
    <t xml:space="preserve">m2    </t>
  </si>
  <si>
    <t>Dno bazénu je tvořeno jednostranně raženým plechem, prolis o průměru 10mm, výška prolisu 1,1-1,5 mm, osová rozteč prolisů 20mm, které musí odpovídat normě ČSN EN 13451-1 zatřídění 24°.  Přesazení dnových plechů přes sebe je min. 10 mm. Dno je vodotěsně navařeno na bazénové stěny a jednotlivé vestavby. Součástí dna jsou veškeré výztužné prvky určené pro případné zlomy ve dně. Uložení dna je dle PD.</t>
  </si>
  <si>
    <t xml:space="preserve">1.3.      </t>
  </si>
  <si>
    <t>ZTRACENÉ BEDNĚNÍ NEREZOVÉ</t>
  </si>
  <si>
    <t xml:space="preserve">m     </t>
  </si>
  <si>
    <t>Jedná se o nerezový ohýbaný profil vodotěsně navařený na zadní lem bazénu. Slouží jako ztracené bednění pro další stavební úpravy a zároveň jako plocha pro napojení vodorovné hydroizolace.Tl. plechu 1,5mm,materiál a tvar dle PD.</t>
  </si>
  <si>
    <t xml:space="preserve">1.4.      </t>
  </si>
  <si>
    <t>IZOLACE</t>
  </si>
  <si>
    <t xml:space="preserve">1.4.01    </t>
  </si>
  <si>
    <t>Stříkaná izolace je tepelná izolace nové generace, která dokonale přilne ke všem materiálům. Po aplikaci stříkané izolační pěny nevznikají žádné netěsnosti a tepelné mosty. _x000D_
Stříkaná izolace je dvousložková polyuretanová pěna s uzavřenou strukturou buněk o hustotě 35-38kg/m3, která se používá jako hydroizolace, parozábrana, tepelná izolace, protivzduchová izolace. Je ideálním řešením na izolaci bazénových stěn. Díky nízké hmotnosti nezatěžuje bazénovou konstrukci a dokonale přilne ke všem povrchům.</t>
  </si>
  <si>
    <t>VNITŘNÍ VESTAVBY DO BAZÉNU</t>
  </si>
  <si>
    <t xml:space="preserve">2.01.     </t>
  </si>
  <si>
    <t>Schodiště do bazénu - přímé</t>
  </si>
  <si>
    <t>Vstupní schodiště do bazénu je směrem k vodě ze všech stran uzavřená vodotěsně svařená konstrukce včetně podélných nosníků a styčníkových plechů vyhotovených dle konstrukčních a statických požadavků PD. Výška stupnic musí být shodná v celé délce schodiště, velikost a tvar stupnic musí být provedeny dle PD. Stupně jsou vytvořeny jako bezpečné nášlapné plochy, které se nesmí prohýbat ani jinak deformovat a nášlapné plochy musí být opatřeny protiskluzovým dezénem v hráškovém provedení (prolis o průměru 10mm, výška prolisu 1,1-1,5 mm, osová rozteč prolisů 20mm, které musí odpovídat normě ČSN EN 13451-1 zatřídění 24°. _x000D_
_x000D_
U veřejných bazénů je požadavek na zabarvení okraje stupnic. Jedná se o termotlakově nanášené vinylové pásy, které barevně odliší jednotlivé části bazénové konstrukce. Toto řešení umožňuje dodatečné opravy a úpravy barevných ploch._x000D_
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t>
  </si>
  <si>
    <t xml:space="preserve">2.02.     </t>
  </si>
  <si>
    <t xml:space="preserve">2.03.     </t>
  </si>
  <si>
    <t>Zábradlí k vodě - povrch.úpr. LESK (ke schodům) - přímé</t>
  </si>
  <si>
    <t xml:space="preserve">ks    </t>
  </si>
  <si>
    <t>Zábradlí k vodě je koncipováno jako bezpečnostní prvek v bazénové sestavě.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mechanickým leštěním do zrcadlového lesku.</t>
  </si>
  <si>
    <t xml:space="preserve">2.04.     </t>
  </si>
  <si>
    <t>Zábradlí ke stěně - povrch.úpr. LESK (ke schodům a stěně) - přímé</t>
  </si>
  <si>
    <t>Zábradlí k bazénové stěně je koncipováno jako bezpečnostní prvek v bazénové sestavě, zajišťující nebezpečí pádu osob na schodiště ze strany ochozu kolem bazénu.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mechanickým leštěním do zrcadlového lesku.</t>
  </si>
  <si>
    <t xml:space="preserve">2.05.     </t>
  </si>
  <si>
    <t>Dno pro ostrovy</t>
  </si>
  <si>
    <t>Jedná se o jednostranně ražený plech tl.2,5mm který kopíruje vnější tvar ostrova. Vodotěsně navařeno na vnitřní lem bazénové stěny.</t>
  </si>
  <si>
    <t>BAZÉNOVÁ HYDRAULIKA</t>
  </si>
  <si>
    <t xml:space="preserve">3.01.     </t>
  </si>
  <si>
    <t>Kanál dnového rozvodu s krytem, opatřeným protiskluzovým dezénem</t>
  </si>
  <si>
    <t>Pro přívod čerstvé vody do bazénu, jsou ve dně bazénu zabudovány kanály s odnímatelnými poklopy (zajišťující jednoduchou údržbu a čištění) s prolisovanými vstřikovacími tryskami, provedení komplet z nerezové oceli. Těsnění mezi dnovým kanálem a krytem je z elastického pryžového materiálu. Tento profil se na lem krytu přisvorkuje a konce těsnícího profilu se přilepí. Upevnění krytů musí zajišťovat snadnou opětovnou montáž i demontáž, pomoci montážního klíče._x000D_
Povrchy krytů dnových kanálů musí mít stejný design a povrch jako okolní dno v bazénu. Kryty musí být vyrobeny v takové délce, aby s nimi byla snadná manipulace a musí mít tuhou a stabilní konstrukci. Tvar kanálů a krytů kanálů, samotné provedení a průřez kanálů včetně napojení na cirkulační systém bazénové vody musí odpovídat platné PD. Množství proudící vody (tlak) vody nesmí překročit 0,03 MPa. Z bezpečnostního hlediska musí být veškeré pohledové plochy kanálu i krytu zaobleny bez ostrých hran a nerovností. Musí být dodrženy bezpečnostně technické požadavky dle ČSN EN 13451 zejména část 1/3  (např. doklad o kontrole zachycování vlasů). Vstřikovací trysky musí být v jedné rovině se dnem bazénu. Rozdělení a dimenze trysek musí odpovídat vyváženým hydraulickým poměrům tak, aby bylo zamezeno vzniku mrtvých zón v prostoru bazénového tělesa. Provedení bude doloženo technickým listem.</t>
  </si>
  <si>
    <t xml:space="preserve">3.02.     </t>
  </si>
  <si>
    <t>Čisticí část dnového kanálu s bezšroubovým uzávěrem krytu</t>
  </si>
  <si>
    <t>Jedná se o závěrnou část dnového krytu kanálu.  Kryt čisticího otvoru s tryskami je upevněn k otvoru dnového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ni kolmá. _x000D_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 krytu čistící části. Provedení bude doloženo technickým listem.</t>
  </si>
  <si>
    <t xml:space="preserve">3.03.     </t>
  </si>
  <si>
    <t>Tryska vtoková ze dna s bezšroubovým uzávěrem krytu - kruhová</t>
  </si>
  <si>
    <t>Pro přívod čisté vody do bazénu, jsou ve dně bazénu zabudovány dnové vtokové trysky fungující na principu dnových kanálů. Kryt dnové trysky je odnímatelný, těsnost zaručena přisvorkovaným těsnícím profilem z elastického materiálu. Horní strana trysky musí být ve stejné úrovni se dnem bazénu. Tlak na trysce nesmí přesáhnout hodnotu 0,03 MPa. Z bezpečnostního hlediska musí být veškeré pohledové plochy dnové trysky i krytu zaobleny bez ostrých hran a nerovností. Musí být dodrženy bezpečnostně technické požadavky dle ČSN EN 13451 část 1/3 (např. doklad o kontrole zachycování vlasů). Způsob napojení dnových trysek na cirkulační systém bazénové vody dle PD. Kryt s tryskami je upevněn k otvoru vtokové trysky pomocí bezšroubového rychlouzávěru, který zajistí obsluze bazénů rychlé a snadné otevírání a zavírání. Uzávěr krytu je možné snadno ovládat /otevírat/ i v případě nevypuštěného bazénu. Konstrukce dílce umožňuje uzavření krytu pouze jeho zatlačením předepsanou silou k otvoru dnového kanálu a trvale zajišťuje stabilizaci polohy uzávěru pomocí vahadlového mechanismu. Požadavek na doložení technického listu bezšroubového rychlouzávěru.</t>
  </si>
  <si>
    <t xml:space="preserve">3.04.     </t>
  </si>
  <si>
    <t>Odtok ze žlábku</t>
  </si>
  <si>
    <t>Slouží k plynulému odvodu bazénové vody z přelivného žlábku, jeho umístění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t>
  </si>
  <si>
    <t xml:space="preserve">3.05.     </t>
  </si>
  <si>
    <t>Tlumič hluku ve žlábku (plastový)</t>
  </si>
  <si>
    <t>Slouží k snížení hlučnosti vznikající v místě odtoku ze žlábku především u vnitřních bazénů. Tlumič je navržen jako jednoduše upevňovaný segment do konstrukce přelivného žlábku. Rozměry a provedení dle PD .</t>
  </si>
  <si>
    <t xml:space="preserve">3.06.     </t>
  </si>
  <si>
    <t>Vlnolam ve žlábku</t>
  </si>
  <si>
    <t>Směrová regulace proudu vody v rohovém dílu žlábku je tvořená přivařenými nerezovými žebry ke dnu žlábku, tvarově uzpůsobenými požadovanému proudění vody ve žlábku.</t>
  </si>
  <si>
    <t xml:space="preserve">3.07.     </t>
  </si>
  <si>
    <t>Sací kanál atrakcí L=1,25m s bezšroubovým uzávěrem krytu</t>
  </si>
  <si>
    <t>Zajišťuje bezpečné sání vody z bazénu pro nainstalované vodní atrakce. Velikost a tvar dle PD, skládá se z uzavřené krabicové konstrukce, pevně ukotvené k betonovému základu a navařené na bazénové dno. Kanál je opatřen demontovatelným bezpečnostním děrovaným krytem umístěným v úrovni dna bazénu s těsněním z elastického pryžového materiálu. Odvodní potrubí do vzdálenosti 0,50 m od hrany bazénu, ukončené lemem a přírubou musí odpovídat platné PD a ČSN EN 1092-1._x000D_
Musí být dodrženy bezpečnostně technické požadavky dle ČSN EN 13451 část 1/3 (např. doklad o kontrole zachycování vlasů). Děrovaný kryt je upevněn k otvoru kanálu pomocí bezšroubového rychlouzávěru, který zajistí obsluze bazénů rychlé a snadné otevírání a zavírání. Kryt sacího kanálu je upevněn k otvoru sacího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t>
  </si>
  <si>
    <t xml:space="preserve">3.08.     </t>
  </si>
  <si>
    <t>Tryska měření chlóru ve stěně bazénu s bezšroubovým uzávěrem krytu - kruhová</t>
  </si>
  <si>
    <t>Slouží pro měření obsahu Cl v bazénové vodě, sestávající z klenutého děrovaného víka z nerezové oceli s přivařeným vestavným hrncem a potrubí do vzdálenosti 0,50 m od hrany bazénu, ukončeného lemem a přírubou, musí odpovídat platné PD a ČSN EN 1092-1. Musí být dodrženy bezpečnostně technické požadavky dle ČSN EN 13451 část 1/3 (např. doklad o kontrole zachycování vlasů). Děrovaný kryt trysky je upevněn k otvoru pomocí bezšroubového rychlouzávěru, který zajistí obsluze bazénů rychlé a snadné otevírání a zavírání. Požadavek na doložení technického listu.</t>
  </si>
  <si>
    <t xml:space="preserve">3.09.     </t>
  </si>
  <si>
    <t>Potrubní rozvody v rozsahu a dimenzi dle PD. Provedení dle normy ČSN EN 1090-1.</t>
  </si>
  <si>
    <t>VYBAVENÍ BAZÉNU</t>
  </si>
  <si>
    <t xml:space="preserve">4.01.     </t>
  </si>
  <si>
    <t xml:space="preserve">4.02.     </t>
  </si>
  <si>
    <t xml:space="preserve">4.03.     </t>
  </si>
  <si>
    <t xml:space="preserve">4.04.     </t>
  </si>
  <si>
    <t>Bezpečnostní zn. - informační piktogram - rovné hrany</t>
  </si>
  <si>
    <t>Bezpečnostní značka s piktogramem např. "pro neplavce, hl. vody". Umístění v jedné úrovni s horní stranou roštnice, bez výstupků a ostrých hran._x000D_
Deska s označením modrá, rám a symbolika bílá.</t>
  </si>
  <si>
    <t xml:space="preserve">4.05.     </t>
  </si>
  <si>
    <t>Servisní kufřík pro veřejné bazény</t>
  </si>
  <si>
    <t>Plastový kufřík s uzavíratelným poklopem. Obsahuje základní materiály a nástroje pro údržbu a servis nerezových bazénů, nerezový klíč s medvědem pro demontáž roštů, nerezový imbusový klíč, soupravu základních šroubů s imbusovou zapuštěnou hlavou, Molykot pastu 50g, univerzální klíč, sadu utěrek DEOX-FIT 125 ks 15x20cm, příbalové bezpečnostní listy chemikálií, soupravu gumových rukavic, příručku pro provozovatele zařízení z ušlechtilých ocelí. (Variantně: případně ke každé masážní trysce plastovou záslepku plus klíč pro demontáž trysek, ke každému druhu trysky jeden).</t>
  </si>
  <si>
    <t xml:space="preserve">4.06.     </t>
  </si>
  <si>
    <t>Nářadí pro montáž a demontáž víka dnového kanálu (veřejné bazény)</t>
  </si>
  <si>
    <t>Zařízení dodávané s tělesem bazénu pro snadnou montáž a demontáž dnových kanálů. Návod na použití dodáván s návodem na obsluhu a údržbu bazénu.</t>
  </si>
  <si>
    <t>ATRAKCE</t>
  </si>
  <si>
    <t xml:space="preserve">5.01.     </t>
  </si>
  <si>
    <t>Vodní chrlič 400x15 DN100</t>
  </si>
  <si>
    <t>Těleso chrliče se skládá z broušené nerezové trubky a plochého nerezového vyústění (hubice), opatřeného z důvodů bezpečnosti kruhovým profilem (lemem), vše dle PD a ČSN EN 13451. Ukotvení chrliče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chrliče, výška konstrukce a šířka vyústění (hubice) dle PD a ČSN EN 13451, resp. ČSN EN 1092-1. Požadavek na přívod vody dle PD.</t>
  </si>
  <si>
    <t xml:space="preserve">5.02.     </t>
  </si>
  <si>
    <t>Vodní chrlič - spodní díl DN100</t>
  </si>
  <si>
    <t>Jedná se o spodní kotvící díl, který je pevně navařen na bazénové těleso a slouží k přírubovému upevnění vodního chrliče k přívodnímu potrubnímu systému.</t>
  </si>
  <si>
    <t xml:space="preserve">5.03.     </t>
  </si>
  <si>
    <t>Tryska masážní velká - D100/8 (8-10 m3/hod) - s přisáváním vzduchu - kruhová</t>
  </si>
  <si>
    <t>Jsou tvořeny z prolisovaného otvoru ze strany bazénu, navařené přechodky a tělesa trysky s lokálním přisáváním ze žlábku, ukončeného jednosměrným ventilkem.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t>
  </si>
  <si>
    <t xml:space="preserve">5.04.     </t>
  </si>
  <si>
    <t>Tryska proudového kanálu - kruhová</t>
  </si>
  <si>
    <t>Jedná se o speciální konstrukci krytu a vlastního tělesa trysky proudového kanálu. Důraz kladen na tuhost konstrukce a kvalitu provedení bez výstupků a otřepů. Tryskou se přihání kontinuelní proud vody do bazénového tělesa a vytváří se tak rotace vody v bazénu.</t>
  </si>
  <si>
    <t xml:space="preserve">5.05.     </t>
  </si>
  <si>
    <t xml:space="preserve">5.06.     </t>
  </si>
  <si>
    <t xml:space="preserve">5.07.     </t>
  </si>
  <si>
    <t>Houpací záliv nerezový</t>
  </si>
  <si>
    <t>Je tvořen vyvýšenou dělící stěnou, která vyčnívá cca 500 mm nad vodní hladinu, šířka stěny dle PD, dno uvnitř houpacího bazénu je provedeno v protiskluzové úpravě a je zajištěna požadovaná cirkulace vody. Horní lem houpacího bazénu a čelní hrany jsou tvořeny skruženou broušenou trubkou. Tato atrakce je pevně připevněna k základové konstrukci a navařena na bazénové dno. Z bezpečnostního hlediska se nepřipouští náhrada trubkového lemu za svařovaný lem z plechu. Provedení houpacího bazénu, výška konstrukce a průměr dle PD a ČSN EN 13451, resp. ČSN EN 1092-1.</t>
  </si>
  <si>
    <t xml:space="preserve">5.08.     </t>
  </si>
  <si>
    <t>Sedací část je tvořena broušenými, ze spodní strany vrtanými 7-mi trubkami TRKR 38x1,5mm, uloženými v rovině. Vzduchovací otvory jsou provedeny vrtáním u každé druhé trubky, mezera mezi jednotlivými trubkami činí 28 mm. Vzduch je do trubek přiváděn pevně přivařenými přívody, vyvedenými minimálně 0,5 m za hranu bazénu a ukončenými lemovým kroužkem a přírubou nebo nátrubkem dle PD._x000D_
Minimální přívod vzduchu dle PD._x000D_
Podpěrná část má na obou krajích lavice zesílenou konstrukci, tvořenou uzavřeným nerezovým obdélníkovým profilem, ze spodní strany zesílen podpěrou, opatřenou kruhovým bezpečnostním prvkem o průměru 8 mm. Veškeré hrany a přechody musí být z bezpečnostních důvodů dokonale zaobleny a vybroušeny. Celá konstrukce lavice musí odpovídat platným legislativním předpisům. Tvar, rozměry, statika a umístění vyplývá z PD. Provedení v souladu s ČSN EN 13451.</t>
  </si>
  <si>
    <t>Opěrka hlavy rovná - 2 m</t>
  </si>
  <si>
    <t>Opěrka hlavy slouží k podepření hlavy při terapii na masážním trubkovém, nebo plném lehátku. Opěrka hlavy je tvořena ocelovou nerezovou trubkou. Ocelová ramena opěrky jsou kotvená do U profilů napříč ve žlábku bazénu. Povrch technologicky upravený brusem K400. Opěrka má v místě podepření hlavy nataženou pěnovou výplň s krycím obalem, který lze snadno měnit. Svary jsou mořeny bez mechanického opracování. Umístění opěrky hlavy dle PD.</t>
  </si>
  <si>
    <t>Skládá se z dílů reflektoru s čirým bezpečnostním sklem a nerezovým lemem, vestavné nerezové niky s chráničkou včetně přívodního kabelu, transformátoru a příslušenství podle následujícího popisu._x000D_
Reflektor do plaveckých bazénů s vestavěnou MULTICHIP deskou, s 12 MULTICHIPY, celkem 75W (svítivost RGB individuálně, bílá 2100lm), 6000K, provozní napětí 12V/700mA, způsob jištění IP68. Úhel vyzařování světla 30° V/H. _x000D_
Nika je vyrobena z nerezové oceli, pevně navařena do stěny bazénu a její součástí je těsnící průchodka a flexibilní chránička kabelu.. Doporučená hloubka umístění reflektoru je 0,6m pod hladinou vody, max. hloubka vestavby 5 m pod hladinou vody, vše dle PD. Síťový transformátor 12-V-DC pro 24 LED, v plastovém pouzdru s krytím IP 65.  DMX IN/OUT. Dodávka včetně silikonového kabelu. Dodávka bez elektroinstalačních prací.</t>
  </si>
  <si>
    <t xml:space="preserve">OZNAČENÍ: Vířivý bazén                                                                    </t>
  </si>
  <si>
    <t>3,50m</t>
  </si>
  <si>
    <t>4,30m</t>
  </si>
  <si>
    <t xml:space="preserve">1m </t>
  </si>
  <si>
    <t>Tryska víceúčelová dnová s bezšroubovým uzávěrem krytu - hranatá</t>
  </si>
  <si>
    <t xml:space="preserve">Víceúčelová dnová tryska v sobě sdružuje funkci přívodu cirkulační bazénové vody, vzduchové masážní perličky a přisávání bazénové vody ze dna tělesa bazénu. Tryska sestávající z jednoduše demontovatelného krytu z nerezové oceli s pryžovým těsněním připevněným k tělesu trysky, pevně ukotveném do bet. základu a přivařeném k dnovému plechu. Plnící a odvodní trubky jsou vyvedeny minimálně 0,5 m za hranu bazénu a ukončeny lemovými kroužky a přírubou nebo nátrubkem a musí odpovídat platné PD. Musí být dodrženy bezpečnostně technické požadavky dle ČSN EN 13451 zejména část 1/3 (např. doklad o kontrole zachycování vlasů). _x000D_
Děrovaný kryt  víceúčelové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rychlouzávěru._x000D_
</t>
  </si>
  <si>
    <t>Sací skříň atrakcí ve schodu (zejména do vířivých bazénů)</t>
  </si>
  <si>
    <t>Zajišťuje bezpečný odvod vody z bazénu pro nainstalované vodní atrakce. Velikost a tvar dle PD, skládá se z uzavřené krabicové konstrukce. Skříň je opatřena demontovatelným bezpečnostním děrovaným krytem s těsněním z elastického pryžového materiálu. Umístění krytu je v úrovni stěny bazénu. Odvodní potrubí do vzdálenosti 0,50 m od hrany bazénu, ukončené lemem a přírubou musí odpovídat platné PD a ČSN EN 1092-1._x000D_
Musí být dodrženy bezpečnostně technické požadavky dle ČSN EN 13451 část 1/3 (např. doklad o kontrole zachycování vlasů). Děrovaný kryt skříně je upevněn k otvoru dnového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</si>
  <si>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Tryska masážní malá - D50/1 (1m3/hod) - bez přisávání vzduchu - kruhová</t>
  </si>
  <si>
    <t>Jsou tvořeny z prolisovaného otvoru ze strany bazénu, navařené přechodky a tělesa trysky.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t>
  </si>
  <si>
    <t>Tryska masážní malá - D50/8 (8-10 m3/hod) - s přisáváním vzduchu - kruhová</t>
  </si>
  <si>
    <t>Podvodní plná lavice přímá se šikmou opěrkou zad (tvoří baz.stěnu) - s přípr. na vzd. masáž</t>
  </si>
  <si>
    <t>Konstrukce, provedení a statika lavice dle PD a musí odpovídat platným normám a legislativním předpisům. Podvodní sedací lavice plná přímá je tvořena ze šikmé opěrné a vodorovné sedací části, ve které se nachází masážní místa s perforací. Vzduch je do těchto míst přiváděn pevně přivařenými přívody, vyvedenými minimálně 0,5 m za hranu bazénu a ukončenými lemovým kroužkem a přírubou nebo nátrubkem dle PD. Minimální přívod vzduchu 25m3/hod na jedno sedací místo. Lavice může být součástí stěny bazénu nebo jako samonosná celistvá konstrukce včetně výztužných a kotvících prvků podle statických požadavků a PD. Provedení v souladu s ČSN EN 13451.</t>
  </si>
  <si>
    <t>Rozměry a tvarové řešení dle PD. Napojení na vzduchovací systém dle PD. Otvory pro vzduch 3mm. Provedení v souladu s ČSN EN 13451.</t>
  </si>
  <si>
    <t>8,60m</t>
  </si>
  <si>
    <t>25m</t>
  </si>
  <si>
    <t xml:space="preserve">1,60m - 1,20m </t>
  </si>
  <si>
    <t>Zapuštěný žebřík výklenkový</t>
  </si>
  <si>
    <t>Provedení dle výrobce, materiál nosné konstrukce dle PD, materiál stupnic nerez, výška stupnic 300 mm, šířka stupnic 600 mm. Konstrukce provedena tak, že v místě přelivné hrany je vytvořena vodorovná ploška s protiskluzovou úpravou dle platných legislativních předpisů. Provedení v souladu s ČSN EN 13451.</t>
  </si>
  <si>
    <t>Madla k zapuštěnému žebříku výkl. - úprava LESK</t>
  </si>
  <si>
    <t xml:space="preserve">pár   </t>
  </si>
  <si>
    <t>Barevné značení (podvodní plavecké pásy) - dno vč. obrátkových stěn</t>
  </si>
  <si>
    <t xml:space="preserve">Pásy rozměrově a barevně odlišující osu plavecké dráhy dle FINA a PD. Pásy umístěné na dně a čelních stěnách._x000D_
Jedná se o termotlakově nanášené vinylové pásy, které barevně odliší jednotlivé části bazénové konstrukce. Toto řešení umožňuje dodatečné opravy a úpravy barevných ploch._x000D_
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5013._x000D_
</t>
  </si>
  <si>
    <t>Držák plaveckých lan - žlábek</t>
  </si>
  <si>
    <t>Držák plaveckých lan, sestávající z konstrukčního elementu se zásuvnou objímkou, který je pevně navařen do přelivného žlábku a zásuvného nerezového elementu dle PD. Konstrukční element je umístěn v úrovni krycího roštu dle PD.</t>
  </si>
  <si>
    <t xml:space="preserve">4.07.     </t>
  </si>
  <si>
    <t>Pro sportovní závody dle ČSN EN 13451-5 a FINA. _x000D_
Tvořeno ocelovým lanem z nerezové oceli 4,75 mm v průměru a délce odpovídající délce bazénu. S navléknutými technologicky perforovanými mezikruhy z plastu o vnějším průměru 150mm. Bazénová dráha zároveň eliminuje pohyb vln směrem do vedlejších drah. Bezpečnostní provedení proti zranění osob. Včetně napojovacích prvků a chrániče na pružinu.</t>
  </si>
  <si>
    <t xml:space="preserve">OZNAČENÍ: Výcvikový bazén                                                                 </t>
  </si>
  <si>
    <t>5m</t>
  </si>
  <si>
    <t>10m</t>
  </si>
  <si>
    <t>Výškové usazení a délka dělící stěny je dle PD. Horní lem a čelní hrany dělící stěny jsou tvořeny broušenou trubkou. Tento prvek je pevně připevněn k základové konstrukci a navařen na bazénové dno. Z bezpečnostního hlediska se nepřipouští náhrada trubkového lemu za svařovaný lem z plechu.</t>
  </si>
  <si>
    <t xml:space="preserve">OZNAČENÍ: Dětský bazén                                                                    </t>
  </si>
  <si>
    <t>0m</t>
  </si>
  <si>
    <t>3,20m</t>
  </si>
  <si>
    <t xml:space="preserve">0,10m - 0,25m </t>
  </si>
  <si>
    <t>Odtok ze dna bazénu s bezšroubovým uzávěrem krytu</t>
  </si>
  <si>
    <t>Slouží k vypouštění vody z bazénu a zároveň k přisávání bazénové vody ze dna bazénu do cirkulačního okruhu úpravy vody. Velikost a tvar dle PD, skládá se z uzavřené krabicové konstrukce, pevně ukotvené k betonovému základu a navařené na bazénové dno. Odtok je opatřen demontovatelným bezpečnostním děrovaným krytem s těsněním z elastického pryžového materiálu. Umístění krytu v úrovni dna bazénu. Odvodní potrubí do vzdálenosti 0,50 m od hrany bazénu, ukončené lemem a přírubou musí odpovídat platné PD a ČSN EN 1092-1. Musí být dodrženy bezpečnostně technické požadavky dle ČSN EN 13451 část 1/3 (např. doklad o kontrole zachycování vlasů). Děrovaný kryt je upevněn k otvoru odtoku pomocí bezšroubového rychlouzávěru, který zajistí obsluze bazénu rychlé a snadné otevírání a zavírání. Uzávěr krytu je možné snadno ovládat /otevírat/ i v případě nevypuštěného bazénu. Konstrukce dílce umožňuje uzavření krytu pouze jeho zatlačením předepsanou silou k otvoru dnového odtoku a trvale zajišťuje stabilizaci polohy uzávěru pomocí vahadlového mechanismu. Požadavek na doložení technického listu bezšroubového rychlouzávěru.</t>
  </si>
  <si>
    <t>Dětská skluzavka ve tvaru velryby, kluzná plocha a boky skluzavky z nerezového broušeného plechu. Přístup na startovací plošinu stupnicemi z polymerbetonu. Kluzná plocha má kontinuální skrápění – napojení G 1“-přítok vody 3m3/hod. Bočnice žlabu opatřeny bezpečnostní trubkou. Barevné ztvárnění – barva certifikována, splňující vyhlášku MZČR č.409/2005 Sb. o hygienických požadavcích na výrobky přicházející do styku s pitnou vodou. Umístění dle PD. Provedení v souladu s ČSN EN 1069-1._x000D_
Rozměry skluzavky:  _x000D_
délka: 2297 mm_x000D_
šířka:  625 mm_x000D_
výška: 1050 mm_x000D_
délka skluzu: 900 mm</t>
  </si>
  <si>
    <t>Vodní ježek</t>
  </si>
  <si>
    <t>Atrakce vodní ježek je tvořen kruhovou konstrukcí, na konci uzavřenou děrovanou polokoulí vytvářející efekt soustředěných vodních pramínků. Tato atrakce je pevně připevněna k základové konstrukci a navařena na bazénové dno. Plnící potrubí je vyvedeno minimálně 0,5 m za hranu bazénu a ukončeno lemovým kroužkem a přírubou nebo nátrubkem dle PD. Provedení konstrukce dle PD a ČSN EN 13451, resp. ČSN EN 1092-1. Požadavek na přívod vody dle PD.</t>
  </si>
  <si>
    <t>2,50m</t>
  </si>
  <si>
    <t>3m</t>
  </si>
  <si>
    <t>Podvodní plná lavice přímá se šikmou opěrkou zad (tvoří baz.stěnu) - bez vzd. masáže</t>
  </si>
  <si>
    <t>Konstrukce, provedení a statika lavice dle PD a musí odpovídat platným normám a legislativním předpisům. Podvodní sedací lavice plná přímá je tvořena ze šikmé opěrné a vodorovné sedací části. Lavice může být součástí stěny bazénu nebo jako samonosná celistvá konstrukce včetně výztužných a kotvících prvků dle statických požadavků a PD. Provedení v souladu s ČSN EN 13451.</t>
  </si>
  <si>
    <t>Zábradlí k vodě - povrch.úpr. BRUS (ke schodům) - přímé</t>
  </si>
  <si>
    <t>Zábradlí k vodě je koncipováno jako bezpečnostní prvek v bazénové sestavě.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</si>
  <si>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Tryska vtoková ze stěny - kruhová</t>
  </si>
  <si>
    <t xml:space="preserve">Pro přívod čisté vody do bazénu jsou zabudovány ve stěnách bazénu stěnové vtokové trysky, jejich umístění, dimenze a počet je stanoven dle PD. Je tvořena z prolisovaného otvoru ze strany bazénu, navařené přechodky a tělesa trysky.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listu._x000D_
</t>
  </si>
  <si>
    <t>Lapač hrubých nečistot</t>
  </si>
  <si>
    <t>Slouží ke snížení propadu hrubých nečistot do odtoku ze žlábku. Je tvořený perforovaným nerezovým plechem tvarově uzpůsobeným odtoku ze žlábku.</t>
  </si>
  <si>
    <t>Tryska měření chlóru ve stěně bazénu s bezšroubovým uzávěrem krytu - hranatá</t>
  </si>
  <si>
    <t>Slouží pro měření obsahu Cl v bazénové vodě, sestávající z jednostranně klenutého děrovaného víka z nerezové oceli s přivařeným vestavným hrncem a potrubí do vzdálenosti 0,50 m od hrany bazénu, ukončeného lemem a přírubou, musí odpovídat platné PD a ČSN EN 1092-1. Musí být dodrženy bezpečnostně technické požadavky dle ČSN EN 13451 část 1/3 (např. doklad o kontrole zachycování vlasů). Děrovaný kryt trysky je upevněn k otvoru pomocí bezšroubového rychlouzávěru, který zajistí obsluze bazénů rychlé a snadné otevírání a zavírání. Požadavek na doložení technického listu.</t>
  </si>
  <si>
    <t>Jedná se o segmentové zakrytí vodní plochy hladinovou roletou odpovídajícího materiálu, návin na samostatném nerezovém bubnu, motor odpovídajícího kroutícího momentu v ose bubnu rolety, provedení nadhladinové nebo podhladinové. Dodávka včetně ovládání, napojení a těsnění. Barva a provedení dle PD.</t>
  </si>
  <si>
    <t xml:space="preserve">TĚLESO BAZÉNOVÉ VANY PŘELIVOVÉHO TYPU </t>
  </si>
  <si>
    <t>DNO BAZÉNU S PROTISKLUZOVOU ÚPRAVOU S KRUHOVÝMI NOPY</t>
  </si>
  <si>
    <t xml:space="preserve">Tepelná izolace zadní části baz. stěny </t>
  </si>
  <si>
    <t xml:space="preserve">Schodiště do bazénu - přímé, šíře schodu 1,2m, 7-stupínkové </t>
  </si>
  <si>
    <t>Potrubní rozvody dle PD</t>
  </si>
  <si>
    <t>Podvodní trubková lavice přímá - 4,7m - se vzduchovou masáží</t>
  </si>
  <si>
    <t>5.09.</t>
  </si>
  <si>
    <t>5.10.</t>
  </si>
  <si>
    <t>5.11.</t>
  </si>
  <si>
    <t>SOUHRN</t>
  </si>
  <si>
    <t xml:space="preserve">Víceúčelový bazén </t>
  </si>
  <si>
    <t>Rozměr</t>
  </si>
  <si>
    <t>20,80x4,9x1,25m</t>
  </si>
  <si>
    <t>Opěrka hlavy rovná - 3,5 m</t>
  </si>
  <si>
    <t>Podvodní plná lavice přímá - vzduchová masáž na 1 místo</t>
  </si>
  <si>
    <t xml:space="preserve">Vířivý bazén </t>
  </si>
  <si>
    <t>4,3 x 3,5 x 1,0m</t>
  </si>
  <si>
    <t xml:space="preserve">Pro přívod čisté vody do bazénu, jsou ve dně bazénu zabudovány dnové vtokové trysky fungující na principu dnových kanálů. Kryt dnové trysky je odnímatelný, těsnost zaručena přisvorkovaným těsnícím profilem z elastického materiálu. Horní strana trysky musí být ve stejné úrovni se dnem bazénu. Tlak na trysce nesmí přesáhnout hodnotu 0,03 MPa. Z bezpečnostního hlediska musí být veškeré pohledové plochy dnové trysky i krytu zaobleny bez ostrých hran a nerovností. Musí být dodrženy bezpečnostně technické požadavky dle ČSN EN 13451 část 1/3 (např. doklad o kontrole zachycování vlasů). Způsob napojení dnových trysek na cirkulační systém bazénové vody dle PD. Kryt s tryskami je upevněn k otvoru vtokové trysky pomocí bezšroubového rychlouzávěru, který zajistí obsluze bazénů rychlé a snadné otevírání a zavírání. Uzávěr krytu je možné snadno ovládat /otevírat/ i v případě nevypuštěného bazénu. Konstrukce dílce umožňuje uzavření krytu pouze jeho zatlačením předepsanou silou k otvoru dnového kanálu a trvale zajišťuje stabilizaci polohy uzávěru pomocí vahadlového mechanismu. Požadavek na doložení technického listu bezšroubového rychlouzávěru. </t>
  </si>
  <si>
    <t>3.09.</t>
  </si>
  <si>
    <t>Tepelná izolace zadní části baz. Stěny</t>
  </si>
  <si>
    <t xml:space="preserve">Plavecký bazén </t>
  </si>
  <si>
    <t>25,00 x 8,60 x 1,2-1,6m</t>
  </si>
  <si>
    <t xml:space="preserve">Dělící stěna rovná </t>
  </si>
  <si>
    <t>Schodiště do bazénu - přímé, šíře schodu 7m, 4-stupínkové</t>
  </si>
  <si>
    <t xml:space="preserve">Dětská skluzavka žlabová ve tvaru slona bez přívodu vody </t>
  </si>
  <si>
    <t xml:space="preserve">Výcvikový bazén </t>
  </si>
  <si>
    <t>10,00 x 5,00 x 1,0m</t>
  </si>
  <si>
    <t xml:space="preserve">Dětská skluzavka žlabová ve tvaru velryby bez přívodu vzduchu </t>
  </si>
  <si>
    <t xml:space="preserve">Dětský bazén </t>
  </si>
  <si>
    <r>
      <rPr>
        <sz val="11"/>
        <color theme="1"/>
        <rFont val="Calibri"/>
        <family val="2"/>
        <charset val="238"/>
      </rPr>
      <t>ø</t>
    </r>
    <r>
      <rPr>
        <sz val="11"/>
        <color theme="1"/>
        <rFont val="Arial"/>
        <family val="2"/>
        <charset val="238"/>
      </rPr>
      <t xml:space="preserve"> 3,2m</t>
    </r>
  </si>
  <si>
    <t xml:space="preserve">OZNAČENÍ: Vířivý bazén - venkovní                                                                    </t>
  </si>
  <si>
    <t xml:space="preserve">Roleta hladinová, materiál: polycarbonát, barva:platinum </t>
  </si>
  <si>
    <t xml:space="preserve">Potrubní rozvody dle PD </t>
  </si>
  <si>
    <t xml:space="preserve">Vířivá vana - venkovní </t>
  </si>
  <si>
    <t>3,00 x 2,5 x 1,2m</t>
  </si>
  <si>
    <t xml:space="preserve">OZNAČENÍ: brodítka + sprchy      </t>
  </si>
  <si>
    <t>ks</t>
  </si>
  <si>
    <t xml:space="preserve">Je koncipováno jako uzavřená korýtková konstrukce v samonosném provedení.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na šikmé rampě. Brodítko je opatřeno přepadem vody a vypouštěcí dnovou zátkou. Rozměry brodítka, tvar a vyvedení potrubního systému dle PD.
Provedení dle ČSN EN 13451, resp. ČSN EN 1092-1.                                                                                                                                                                                                                       
</t>
  </si>
  <si>
    <t>Sprcha Standard s oplachovacím ventilem</t>
  </si>
  <si>
    <t xml:space="preserve">Je tvořena centrální trubkovou konstrukcí s kropítkem v horní části nasměrované pod úhlem směrem dolů. Ovládání pomocí časového ventilu v tělese sprchy, těleso sprchy může být opatřeno kohoutem ze zadní strany sloupu sloužící k oplachu brodítka. Konstrukce sprchy je kotvena na betonový základ přes kotevní konstrukci dodávanou s tělesem sprchy.                                                                                                                                                                                                                      
   </t>
  </si>
  <si>
    <t xml:space="preserve">CELKOVÁ CENA BEZ DPH                                                                                </t>
  </si>
  <si>
    <t>Brodítko klasické (rozměry 2,7 x 2,0 m)</t>
  </si>
  <si>
    <t>Sprchová vanička (rozměr 1,9 x 0,61)</t>
  </si>
  <si>
    <t>1.2.</t>
  </si>
  <si>
    <t>1.3.</t>
  </si>
  <si>
    <t xml:space="preserve">Brodítko, sprchy, vanička </t>
  </si>
  <si>
    <t>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Technické provedení bazénové stěny, tvar přelivné hrany a min. požadavek na svislé dělící roviny  bočních stěn bazénu je blíže specifikováno v PD</t>
  </si>
  <si>
    <t>1.</t>
  </si>
  <si>
    <t>2.</t>
  </si>
  <si>
    <t>3.</t>
  </si>
  <si>
    <t>4.</t>
  </si>
  <si>
    <t>5.</t>
  </si>
  <si>
    <t>6.</t>
  </si>
  <si>
    <t>7.</t>
  </si>
  <si>
    <t>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Technické provedení bazénové stěny, tvar přelivné hrany a min. požadavek na svislé dělící roviny  vnějších bočních stěn bazénu z důvodu vyšší statika a vzhledu  je blíže specifikováno v PD a je doloženo technickým listem.</t>
  </si>
  <si>
    <t xml:space="preserve">OZNAČENÍ: Plavecký s délkou plaveckých drah dle FINA (25,02m)                                                                  </t>
  </si>
  <si>
    <t>Podvodní trubková lavice jako kryt pro roletu - 3m -s ohýbaným bočním profilem a  se vzduchovou masáží</t>
  </si>
  <si>
    <t>Tvořeno 25-ti broušenými trubkami navařenými do krajních ohýbaných obdélníkových uzavřených profilů. Masážní účinek vzduchové masáže je zvýšen nerezovými trubkami v prostoru pod lehátkem, kde se dodatečně přivádí vzduch pro intenzivnější masáž. Tvar a rozměry dle PD. Provedení v souladu s ČSN EN 13451. Nepřipouští se boční profil technologicky provedený svařováním ze segmentů z důvodu statiky. Požadavek na doložení technického listu trubkového lehátka s ohýbanými bočním profilem z jednoho kusu.</t>
  </si>
  <si>
    <t>Konstrukce lavice je tvořena broušenými ze spodní strany vrtanými trubkami TRKR 38x1,5mm, tvar a statika dle PD. Musí odpovídat platným normám a legislativním předpisům. Slouží pro překrytí a ochranu podvodní zakrývací lamelové rolety. Rozměry a dělení na jednotlivé sekce vyplývají z velikosti nábalu rolety a rozměrů bazénu. Vzduchovací otvory jsou provedeny vrtáním u každé druhé trubky, mezera mezi jednotlivými trubkami činí 28 mm. Vzduch je do trubek přiváděn odpovídajícími přívody, vyvedenými minimálně 0,5 m za hranu bazénu a ukončenými lemovým kroužkem a přírubou nebo nátrubkem dle PD. Provedení v souladu s ČSN EN 13451. Minimální přívod vzduchu dle PD. Nepřipouští se boční profil technologicky provedený svařováním ze segmentů z důvodu statiky. Požadavek na doložení technického listu trubkového lehátka s ohýbanými bočním profilem z jednoho kusu.</t>
  </si>
  <si>
    <t>Podvodní trubkové lehátko přímé  - 3,5m - s ohýbaným bočním profilem  a se vzduchovou masáží</t>
  </si>
  <si>
    <t xml:space="preserve">Je koncipována jako uzavřená korýtková konstrukce v samonosném provedení.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na podlaze. Vanička je opatřena  vypouštěcí dnovou zátkou. Rozměry vaničky, tvar a vyvedení potrubního systému dle PD.
Provedení dle ČSN EN 13451, resp. ČSN EN 1092-1.                                                                                                                                                                                                                       
</t>
  </si>
  <si>
    <t>Potrubní nerezové rozvody v rozsahu a dimenzi dle PD nerezového bazénu. Provedení dle normy ČSN EN 1090-1.</t>
  </si>
  <si>
    <t>Slouží ke startu plavců při běžném závodním nebo kondičním plavání. Konstrukce bloku je demontovatelná a je vyrobena z horní startovací nášlapné desky ze sklolaminátu GFK, opatřené protiskluzovou úpravou dle ČSN EN 13451-1 skupina zatřídění 24°, barva enciánová modř RAL 5010, upevněné k centrálnímu nosnému sloupku čtyřmi šrouby M12 opatřenými uzavřenými maticemi, sklon desky 6° směrem k vodě, dále z centrálního nosného sloupku tvořeného trubkou TRKR 114,3x3 s navařenými upevňovacími elementy s odpovídajícím kotvením do přelivného žlábku, upevněno čtyřmi šrouby M12, z držadla pro start na znak, to je konstruováno tak, aby byl možný vertikální i horizontální úchop, toto madlo je odnímatelné a tvoří jej nerezová broušená trubka TRKR 40x2 mm, ke startovací desce je připevněna dvěma šrouby M 12, z nášlapné plochy pomocného stupně startovacího bloku, tato je ze stejného materiálu jako startovací deska včetně totožné protiskluzové úpravy. Uchycení desky čtyřmi šrouby M 12 jako u startovací desky, barva opět shodná se startovací deskou. Výztužné zahnuté trubky mají rozměr TRKR 40x2mm.Výška pomocného stupně 39 cm nad úrovní přelivného žlábku. Připevňovací spodní příruba musí mít horní hranu ve výšce resp. v úrovni krycího roštu přelivného žlábku. Součástí dodávky startovního bloku jsou i krycí roštnice které je nutno doplnit do žlábku při odmontovaném bloku.</t>
  </si>
  <si>
    <t>Podvodní reflektor 12 MULTICHIP RGB-CW, 75W -  kruhový</t>
  </si>
  <si>
    <t>Roštnice přímá - 250mm - šedá RAL 7001</t>
  </si>
  <si>
    <t>Roštnice kruhová - 250mm - šedá RAL 7001</t>
  </si>
  <si>
    <t>Roštnice rohová - 250mm - šedá RAL 7001</t>
  </si>
  <si>
    <t>TĚLESO BAZÉNOVÉ VANY  PŘELIVOVÉHO TYPU S VNĚJŠÍM OLÁŠTĚNÍM 
V JAKOSTI MATEIRÁLU 1.4462 V DÉLCE 11m</t>
  </si>
  <si>
    <t>TĚLESO BAZÉNOVÉ VANY PŘELIVOVÉHO TYPU A VNĚJŠÍM OLÁŠTĚNÍM, 
OPLÁŠTĚNÍ V JAKOSTI MATERIÁLU 1.4462 V DÉLCE 15,6m</t>
  </si>
  <si>
    <t>TĚLESO BAZÉNOVÉ VANY PŘELIVOVÉHO TYPU A VNĚJŠÍM 
OPLÁŠTĚNÍM, OPLÁŠTĚNÍ V JAKOSTI MATEIRÁLU 1.4462 V DÉLCE 15m</t>
  </si>
  <si>
    <t>TĚLESO BAZÉNOVÉ VANY PŘELIVOVÉHO TYPU S VNĚJŠÍCH OPLÁŠTĚNÍM, 
OPLÁŠTĚNÍ V JAKOSTI MATERIÁLU 1.4462 V DÉLCE 21,5m</t>
  </si>
  <si>
    <t>Skládá se ze svařence z nerezové oceli o rozměru 400 x  200mm,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</si>
  <si>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roštnice polypropylén, barva šedá RAL 7001.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1.4462 a vyšší. Nepřipouští se jednopáteřní propojení prvků roštnice k sobě vzájemným zásunem na perodrážku.</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</si>
  <si>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roštnice polypropylén, barva šedá RAL 7001.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1.4462 a vyšší.  Zakružení roštnice je provedeno zmenšením mezery mezi prvky na vnitřní straně zakružení tak, aby odpovídal tvaru žlábku. Nepřipouští se jednopáteřní propojení prvků roštnice k sobě vzájemným zásunem na perodrážku.</t>
  </si>
  <si>
    <t>Dnová masáž nohou hranatá s bezšroubovým uzávěrem krytu</t>
  </si>
  <si>
    <t>Dnový vzduchovač hranatý 300 mm s bezšroubovým uzávěrem krytu</t>
  </si>
  <si>
    <t>Skládá se ze svařence z nerezové oceli o rozměru 300mm x 300mm,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</si>
  <si>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Tryska vtoková ze dna s bezšroubovým uzávěrem krytu - hranatá</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</si>
  <si>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roštnice polypropylén, barva šedá RAL 7001.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1.4462 a vyšší. Nepřipouští se jednopáteřní propojení prvků roštnice k sobě vzájemným zásunem na perodrážku.</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</si>
  <si>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roštnice polypropylén, barva šedá RAL 7001.  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1.4462 a vyšší.   Rohová roštnice musí mít stejný design a stejnou propustnost bazénové vody jako u roštnic v přímém provedení včetně dvoubodového napojení na přímé roštnice. Nepřipouští se jednopáteřní propojení prvků roštnice k sobě vzájemným zásunem na perodrážku.</t>
  </si>
  <si>
    <t>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1.4462 a vyšší.  Rohová roštnice musí mít stejný design a stejnou propustnost bazénové vody jako u roštnic v přímém provedení včetně dvoubodového napojení na přímé roštnice. Nepřipouští se jednopáteřní propojení prvků roštnice k sobě vzájemným zásunem na perodrážku.</t>
  </si>
  <si>
    <t xml:space="preserve">Startovní blok trubkový standard (vysoký) bez měření                                                                             </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</si>
  <si>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roštnice polypropylén, barva šedá RAL 7001. 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1.4462 a vyšší.  Rohová roštnice musí mít stejný design a stejnou propustnost bazénové vody jako u roštnic v přímém provedení včetně dvoubodového napojení na přímé roštnice. Nepřipouští se jednopáteřní propojení prvků roštnice k sobě vzájemným zásunem na perodrážku.</t>
  </si>
  <si>
    <t>Dětská skluzavka ve tvaru medvěda, kluzná plocha a boky skluzavky z nerezového broušeného plechu. Přístup na startovací plošinu stupnicemi z polymerbetonu. Kluzná plocha má kontinuální skrápění – napojení G 1“-přítok vody 3m3/hod. Bočnice žlabu opatřeny bezpečnostní trubkou. Barevné ztvárnění – barva certifikována, splňující vyhlášku MZČR č.409/2005 Sb. o hygienických požadavcích na výrobky přicházející do styku s pitnou vodou. Umístění dle PD. Provedení v souladu s ČSN EN 1069-1 doložené technickým listem včetně certifikátu bezpečnosti._x000D_
Rozměry skluzavky:  _x000D_
délka:             3.850 mm_x000D_
šířka:                 625 mm_x000D_
výška:              1816 mm_x000D_
délka skluzu:    900 mm</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</si>
  <si>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roštnic polypropylén, barva šedá RAL 7001.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1.4462 a vyšší. Zakružení roštnice je provedeno zmenšením mezery mezi prvky na vnitřní straně zakružení tak, aby odpovídal tvaru žlábku. Nepřipouští se jednopáteřní propojení prvků roštnice k sobě vzájemným zásunem na perodrážku.</t>
  </si>
  <si>
    <t>Jedná se o leštěnou trubku průměru 40mm, která je tvarově upravena tak, aby vytvářela oporu osoby vstupující nebo vystupující z bazénu. Tvar a provedení ergonomicky upraveno v souladu s požadavky na co největší pohodlí a komfort návštěvníků. Tvar dle PD. Madla  technologicky upravené mechanickým leštěním do zrcadlového lesku.</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</si>
  <si>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roštnice polypropylén, barva šedá RAL 7001.Krycí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1.4462 a vyšší.   Rohová roštnice musí mít stejný design a stejnou propustnost bazénové vody jako u roštnic v přímém provedení včetně dvoubodového napojení na přímé roštnice. Nepřipouští se jednopáteřní propojení prvků roštnice k sobě vzájemným zásunem na perodrážku.</t>
  </si>
  <si>
    <t>AKCE: SPORTOVNĚ REKREAČNÍ AREÁL VRCHLABÍ VEJSPLACHY</t>
  </si>
  <si>
    <t>MÍSTO STAVBY: Vrchlabí - Vejsplachy</t>
  </si>
  <si>
    <t>Podvodní trubkové lehátko přímé - 4,0m - s ohýbaným bočním profilem  a se vzduchovou masáží</t>
  </si>
  <si>
    <t>Lana plaveckých drah dle FINA 100mm - délka 25m</t>
  </si>
  <si>
    <t>SPORTOVNĚ REKREAČNÍ AREÁL VEJSPLACHY, KRYTÝ BAZÉN</t>
  </si>
  <si>
    <t>VČ. INFRASTRUKTURY - 2. etapa - KRYTÝ BAZÉN</t>
  </si>
  <si>
    <t>PS 102 - NEREZOVÉ BAZÉNY</t>
  </si>
  <si>
    <t>DATUM: 28.7.2020</t>
  </si>
  <si>
    <t>VYPRACOVAL: HERMAN</t>
  </si>
  <si>
    <t>Jsou-li ve výkazu výměr nebo ve standardech uvedeny odkazy na obchodní firmy, názvy nebo specifická označení výrobků apod., jsou takové odkazy pouze informativní a zhotoviteli umožňují v souladu s § 45-46 zákona 137/2006 Sb. použít i jiných kvalitativně a technicky obdobných, případně kvalitnějších řešení.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</si>
</sst>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25" x14ac:knownFonts="1">
    <font>
      <sz val="11"/>
      <color theme="1"/>
      <name val="Calibri"/>
      <family val="2"/>
      <charset val="238"/>
      <scheme val="minor"/>
    </font>
    <font>
      <sz val="10"/>
      <name val="Arial CE"/>
      <charset val="238"/>
    </font>
    <font>
      <sz val="11"/>
      <color theme="1"/>
      <name val="Calibri"/>
      <family val="2"/>
      <charset val="238"/>
      <scheme val="minor"/>
    </font>
    <font>
      <sz val="10"/>
      <name val="Arial"/>
      <family val="2"/>
      <charset val="238"/>
    </font>
    <font>
      <sz val="11"/>
      <color theme="1"/>
      <name val="Arial"/>
      <family val="2"/>
      <charset val="238"/>
    </font>
    <font>
      <sz val="8"/>
      <color theme="1"/>
      <name val="Arial"/>
      <family val="2"/>
      <charset val="238"/>
    </font>
    <font>
      <sz val="9"/>
      <color theme="1"/>
      <name val="Arial"/>
      <family val="2"/>
      <charset val="238"/>
    </font>
    <font>
      <b/>
      <sz val="11"/>
      <color theme="1"/>
      <name val="Arial"/>
      <family val="2"/>
      <charset val="238"/>
    </font>
    <font>
      <b/>
      <u/>
      <sz val="11"/>
      <color theme="1"/>
      <name val="Arial"/>
      <family val="2"/>
      <charset val="238"/>
    </font>
    <font>
      <sz val="11"/>
      <color theme="1"/>
      <name val="Calibri"/>
      <family val="2"/>
      <charset val="238"/>
    </font>
    <font>
      <sz val="11"/>
      <color theme="1"/>
      <name val="Cambria"/>
      <family val="1"/>
      <charset val="238"/>
    </font>
    <font>
      <b/>
      <sz val="11"/>
      <color theme="1"/>
      <name val="Cambria"/>
      <family val="1"/>
      <charset val="238"/>
    </font>
    <font>
      <sz val="8"/>
      <color theme="1"/>
      <name val="Cambria"/>
      <family val="1"/>
      <charset val="238"/>
    </font>
    <font>
      <sz val="9"/>
      <color theme="1"/>
      <name val="Cambria"/>
      <family val="1"/>
      <charset val="238"/>
    </font>
    <font>
      <sz val="9"/>
      <color theme="1"/>
      <name val="Calibri"/>
      <family val="2"/>
      <charset val="238"/>
    </font>
    <font>
      <b/>
      <sz val="10"/>
      <name val="Cambria"/>
      <family val="1"/>
      <charset val="238"/>
    </font>
    <font>
      <sz val="10"/>
      <name val="Cambria"/>
      <family val="1"/>
      <charset val="238"/>
    </font>
    <font>
      <sz val="8"/>
      <name val="Calibri"/>
      <family val="2"/>
      <charset val="238"/>
      <scheme val="minor"/>
    </font>
    <font>
      <sz val="11"/>
      <name val="Cambria"/>
      <family val="1"/>
      <charset val="238"/>
    </font>
    <font>
      <sz val="9"/>
      <name val="Cambria"/>
      <family val="1"/>
      <charset val="238"/>
    </font>
    <font>
      <sz val="9"/>
      <color theme="1"/>
      <name val="Cambria"/>
      <family val="1"/>
      <charset val="238"/>
      <scheme val="major"/>
    </font>
    <font>
      <sz val="11"/>
      <color theme="1"/>
      <name val="Cambria"/>
      <family val="1"/>
      <charset val="238"/>
      <scheme val="major"/>
    </font>
    <font>
      <b/>
      <sz val="11"/>
      <color theme="1"/>
      <name val="Cambria"/>
      <family val="1"/>
      <charset val="238"/>
      <scheme val="major"/>
    </font>
    <font>
      <sz val="8"/>
      <color theme="1"/>
      <name val="Cambria"/>
      <family val="1"/>
      <charset val="238"/>
      <scheme val="major"/>
    </font>
    <font>
      <b/>
      <i/>
      <u/>
      <sz val="11"/>
      <name val="Calibri"/>
      <family val="2"/>
      <charset val="238"/>
      <scheme val="minor"/>
    </font>
  </fonts>
  <fills count="8">
    <fill>
      <patternFill patternType="none"/>
    </fill>
    <fill>
      <patternFill patternType="gray125"/>
    </fill>
    <fill>
      <patternFill patternType="solid">
        <fgColor theme="0"/>
        <bgColor indexed="64"/>
      </patternFill>
    </fill>
    <fill>
      <patternFill patternType="solid">
        <fgColor rgb="FFB3FFB3"/>
        <bgColor indexed="64"/>
      </patternFill>
    </fill>
    <fill>
      <patternFill patternType="solid">
        <fgColor rgb="FFC1C1FF"/>
        <bgColor indexed="64"/>
      </patternFill>
    </fill>
    <fill>
      <patternFill patternType="solid">
        <fgColor rgb="FFFFFFFF"/>
        <bgColor indexed="64"/>
      </patternFill>
    </fill>
    <fill>
      <patternFill patternType="solid">
        <fgColor theme="9" tint="0.59999389629810485"/>
        <bgColor indexed="64"/>
      </patternFill>
    </fill>
    <fill>
      <patternFill patternType="solid">
        <fgColor theme="8"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s>
  <cellStyleXfs count="12">
    <xf numFmtId="0" fontId="0" fillId="0" borderId="0"/>
    <xf numFmtId="0" fontId="1" fillId="0" borderId="0"/>
    <xf numFmtId="0" fontId="3" fillId="0" borderId="0" applyNumberFormat="0" applyFont="0" applyFill="0" applyBorder="0" applyAlignment="0" applyProtection="0">
      <alignment vertical="top"/>
    </xf>
    <xf numFmtId="164" fontId="1"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3" fillId="0" borderId="0" applyNumberFormat="0" applyFont="0" applyFill="0" applyBorder="0" applyAlignment="0" applyProtection="0">
      <alignment vertical="top"/>
    </xf>
    <xf numFmtId="0" fontId="2" fillId="0" borderId="0"/>
    <xf numFmtId="164" fontId="2" fillId="0" borderId="0" applyFont="0" applyFill="0" applyBorder="0" applyAlignment="0" applyProtection="0"/>
    <xf numFmtId="0" fontId="2" fillId="0" borderId="0"/>
    <xf numFmtId="0" fontId="2" fillId="0" borderId="0"/>
  </cellStyleXfs>
  <cellXfs count="185">
    <xf numFmtId="0" fontId="0" fillId="0" borderId="0" xfId="0"/>
    <xf numFmtId="0" fontId="0" fillId="0" borderId="0" xfId="0" applyAlignment="1">
      <alignment wrapText="1"/>
    </xf>
    <xf numFmtId="0" fontId="0" fillId="0" borderId="0" xfId="0" applyAlignment="1">
      <alignment vertical="top"/>
    </xf>
    <xf numFmtId="3" fontId="0" fillId="0" borderId="0" xfId="0" applyNumberFormat="1" applyAlignment="1">
      <alignment vertical="top"/>
    </xf>
    <xf numFmtId="4" fontId="0" fillId="0" borderId="0" xfId="0" applyNumberFormat="1" applyAlignment="1">
      <alignment vertical="top"/>
    </xf>
    <xf numFmtId="3" fontId="0" fillId="0" borderId="0" xfId="0" applyNumberFormat="1" applyAlignment="1">
      <alignment horizontal="left" vertical="top"/>
    </xf>
    <xf numFmtId="0" fontId="0" fillId="0" borderId="0" xfId="0" applyAlignment="1">
      <alignment horizontal="center" vertical="center"/>
    </xf>
    <xf numFmtId="0" fontId="0" fillId="0" borderId="0" xfId="0" applyAlignment="1">
      <alignment horizontal="left" vertical="center" indent="1"/>
    </xf>
    <xf numFmtId="3" fontId="5" fillId="0" borderId="0" xfId="0" applyNumberFormat="1" applyFont="1" applyAlignment="1">
      <alignment horizontal="center" vertical="center"/>
    </xf>
    <xf numFmtId="0" fontId="0" fillId="0" borderId="0" xfId="0" applyAlignment="1">
      <alignment vertical="top" wrapText="1"/>
    </xf>
    <xf numFmtId="3" fontId="0" fillId="0" borderId="0" xfId="0" applyNumberFormat="1" applyAlignment="1">
      <alignment vertical="top"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4"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7" fillId="0" borderId="0" xfId="0" applyFont="1" applyAlignment="1">
      <alignment vertical="top"/>
    </xf>
    <xf numFmtId="0" fontId="0" fillId="0" borderId="2" xfId="0" applyBorder="1" applyAlignment="1">
      <alignment vertical="top" wrapText="1"/>
    </xf>
    <xf numFmtId="0" fontId="6" fillId="0" borderId="2" xfId="0" applyFont="1" applyBorder="1" applyAlignment="1">
      <alignment vertical="top" wrapText="1"/>
    </xf>
    <xf numFmtId="4" fontId="0" fillId="0" borderId="2" xfId="0" applyNumberFormat="1" applyBorder="1" applyAlignment="1">
      <alignment vertical="top" wrapText="1"/>
    </xf>
    <xf numFmtId="3" fontId="0" fillId="0" borderId="2" xfId="0" applyNumberFormat="1" applyBorder="1" applyAlignment="1">
      <alignment vertical="top" wrapText="1"/>
    </xf>
    <xf numFmtId="49" fontId="7" fillId="3" borderId="3" xfId="0" applyNumberFormat="1" applyFont="1" applyFill="1" applyBorder="1" applyAlignment="1">
      <alignment vertical="top"/>
    </xf>
    <xf numFmtId="0" fontId="7" fillId="3" borderId="4" xfId="0" applyFont="1" applyFill="1" applyBorder="1" applyAlignment="1">
      <alignment vertical="top"/>
    </xf>
    <xf numFmtId="4" fontId="7" fillId="3" borderId="4" xfId="0" applyNumberFormat="1" applyFont="1" applyFill="1" applyBorder="1" applyAlignment="1">
      <alignment vertical="top"/>
    </xf>
    <xf numFmtId="3" fontId="7" fillId="3" borderId="5" xfId="0" applyNumberFormat="1" applyFont="1" applyFill="1" applyBorder="1" applyAlignment="1">
      <alignment vertical="top"/>
    </xf>
    <xf numFmtId="0" fontId="4" fillId="2" borderId="1" xfId="0" applyFont="1" applyFill="1" applyBorder="1" applyAlignment="1">
      <alignment vertical="top"/>
    </xf>
    <xf numFmtId="4" fontId="4" fillId="2" borderId="1" xfId="0" applyNumberFormat="1" applyFont="1" applyFill="1" applyBorder="1" applyAlignment="1">
      <alignment vertical="top"/>
    </xf>
    <xf numFmtId="3" fontId="4" fillId="2" borderId="1" xfId="0" applyNumberFormat="1" applyFont="1" applyFill="1" applyBorder="1" applyAlignment="1">
      <alignment vertical="top"/>
    </xf>
    <xf numFmtId="0" fontId="4" fillId="2" borderId="1" xfId="0" applyFont="1" applyFill="1" applyBorder="1" applyAlignment="1">
      <alignment vertical="top" wrapText="1"/>
    </xf>
    <xf numFmtId="49" fontId="4" fillId="0" borderId="0" xfId="0" applyNumberFormat="1" applyFont="1" applyBorder="1" applyAlignment="1">
      <alignment vertical="top"/>
    </xf>
    <xf numFmtId="0" fontId="4" fillId="0" borderId="0" xfId="0" applyFont="1" applyBorder="1" applyAlignment="1">
      <alignment vertical="top"/>
    </xf>
    <xf numFmtId="0" fontId="4" fillId="0" borderId="0" xfId="0" applyFont="1" applyBorder="1" applyAlignment="1">
      <alignment horizontal="left" vertical="center" indent="1"/>
    </xf>
    <xf numFmtId="4" fontId="4" fillId="0" borderId="0" xfId="0" applyNumberFormat="1" applyFont="1" applyBorder="1" applyAlignment="1">
      <alignment vertical="top"/>
    </xf>
    <xf numFmtId="3" fontId="4" fillId="0" borderId="0" xfId="0" applyNumberFormat="1" applyFont="1" applyBorder="1" applyAlignment="1">
      <alignment vertical="top"/>
    </xf>
    <xf numFmtId="0" fontId="0" fillId="0" borderId="0" xfId="0" applyBorder="1" applyAlignment="1">
      <alignment vertical="top" wrapText="1"/>
    </xf>
    <xf numFmtId="0" fontId="6" fillId="0" borderId="0" xfId="0" applyFont="1" applyBorder="1" applyAlignment="1">
      <alignment vertical="top" wrapText="1"/>
    </xf>
    <xf numFmtId="0" fontId="0" fillId="0" borderId="0" xfId="0" applyBorder="1" applyAlignment="1">
      <alignment horizontal="left" vertical="center" wrapText="1"/>
    </xf>
    <xf numFmtId="4" fontId="0" fillId="0" borderId="0" xfId="0" applyNumberFormat="1" applyBorder="1" applyAlignment="1">
      <alignment vertical="top" wrapText="1"/>
    </xf>
    <xf numFmtId="3" fontId="0" fillId="0" borderId="0" xfId="0" applyNumberFormat="1" applyBorder="1" applyAlignment="1">
      <alignment vertical="top" wrapText="1"/>
    </xf>
    <xf numFmtId="49" fontId="4" fillId="4" borderId="0" xfId="0" applyNumberFormat="1" applyFont="1" applyFill="1" applyBorder="1" applyAlignment="1">
      <alignment vertical="top"/>
    </xf>
    <xf numFmtId="0" fontId="4" fillId="4" borderId="0" xfId="0" applyFont="1" applyFill="1" applyBorder="1" applyAlignment="1">
      <alignment vertical="top"/>
    </xf>
    <xf numFmtId="0" fontId="4" fillId="4" borderId="0" xfId="0" applyFont="1" applyFill="1" applyBorder="1" applyAlignment="1">
      <alignment horizontal="left" vertical="center" indent="1"/>
    </xf>
    <xf numFmtId="4" fontId="4" fillId="4" borderId="0" xfId="0" applyNumberFormat="1" applyFont="1" applyFill="1" applyBorder="1" applyAlignment="1">
      <alignment vertical="top"/>
    </xf>
    <xf numFmtId="3" fontId="4" fillId="4" borderId="0" xfId="0" applyNumberFormat="1" applyFont="1" applyFill="1" applyBorder="1" applyAlignment="1">
      <alignment vertical="top"/>
    </xf>
    <xf numFmtId="49" fontId="4" fillId="3" borderId="0" xfId="0" applyNumberFormat="1" applyFont="1" applyFill="1" applyBorder="1" applyAlignment="1">
      <alignment vertical="top"/>
    </xf>
    <xf numFmtId="0" fontId="4" fillId="3" borderId="0" xfId="0" applyFont="1" applyFill="1" applyBorder="1" applyAlignment="1">
      <alignment vertical="top"/>
    </xf>
    <xf numFmtId="0" fontId="4" fillId="3" borderId="0" xfId="0" applyFont="1" applyFill="1" applyBorder="1" applyAlignment="1">
      <alignment horizontal="left" vertical="center" indent="1"/>
    </xf>
    <xf numFmtId="4" fontId="4" fillId="3" borderId="0" xfId="0" applyNumberFormat="1" applyFont="1" applyFill="1" applyBorder="1" applyAlignment="1">
      <alignment vertical="top"/>
    </xf>
    <xf numFmtId="3" fontId="4" fillId="3" borderId="0" xfId="0" applyNumberFormat="1" applyFont="1" applyFill="1" applyBorder="1" applyAlignment="1">
      <alignment vertical="top"/>
    </xf>
    <xf numFmtId="0" fontId="0" fillId="0" borderId="0" xfId="0" applyBorder="1" applyAlignment="1">
      <alignment vertical="top"/>
    </xf>
    <xf numFmtId="0" fontId="0" fillId="0" borderId="0" xfId="0" applyBorder="1" applyAlignment="1">
      <alignment horizontal="left" vertical="center" indent="1"/>
    </xf>
    <xf numFmtId="4" fontId="0" fillId="0" borderId="0" xfId="0" applyNumberFormat="1" applyBorder="1" applyAlignment="1">
      <alignment vertical="top"/>
    </xf>
    <xf numFmtId="3" fontId="0" fillId="0" borderId="0" xfId="0" applyNumberFormat="1" applyBorder="1" applyAlignment="1">
      <alignment vertical="top"/>
    </xf>
    <xf numFmtId="0" fontId="0" fillId="3" borderId="0" xfId="0" applyFill="1" applyBorder="1" applyAlignment="1">
      <alignment vertical="top"/>
    </xf>
    <xf numFmtId="0" fontId="0" fillId="3" borderId="0" xfId="0" applyFill="1" applyBorder="1" applyAlignment="1">
      <alignment horizontal="left" vertical="center" indent="1"/>
    </xf>
    <xf numFmtId="4" fontId="0" fillId="3" borderId="0" xfId="0" applyNumberFormat="1" applyFill="1" applyBorder="1" applyAlignment="1">
      <alignment vertical="top"/>
    </xf>
    <xf numFmtId="3" fontId="0" fillId="3" borderId="0" xfId="0" applyNumberFormat="1" applyFill="1" applyBorder="1" applyAlignment="1">
      <alignment vertical="top"/>
    </xf>
    <xf numFmtId="0" fontId="10" fillId="0" borderId="0" xfId="0" applyFont="1" applyAlignment="1">
      <alignment vertical="top"/>
    </xf>
    <xf numFmtId="0" fontId="10" fillId="0" borderId="0" xfId="0" applyFont="1" applyAlignment="1">
      <alignment horizontal="left" vertical="center" indent="1"/>
    </xf>
    <xf numFmtId="4" fontId="10" fillId="0" borderId="0" xfId="0" applyNumberFormat="1" applyFont="1" applyAlignment="1">
      <alignment vertical="top"/>
    </xf>
    <xf numFmtId="3" fontId="10" fillId="0" borderId="0" xfId="0" applyNumberFormat="1" applyFont="1" applyAlignment="1">
      <alignment vertical="top"/>
    </xf>
    <xf numFmtId="0" fontId="11" fillId="0" borderId="0" xfId="0" applyFont="1" applyAlignment="1">
      <alignment vertical="top"/>
    </xf>
    <xf numFmtId="3" fontId="10" fillId="0" borderId="0" xfId="0" applyNumberFormat="1" applyFont="1" applyAlignment="1">
      <alignment horizontal="left" vertical="top"/>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left" vertical="center" indent="1"/>
    </xf>
    <xf numFmtId="4" fontId="12" fillId="0" borderId="1" xfId="0" applyNumberFormat="1" applyFont="1" applyBorder="1" applyAlignment="1">
      <alignment horizontal="center" vertical="center" wrapText="1"/>
    </xf>
    <xf numFmtId="3" fontId="12" fillId="0" borderId="1" xfId="0" applyNumberFormat="1" applyFont="1" applyBorder="1" applyAlignment="1">
      <alignment horizontal="center" vertical="center" wrapText="1"/>
    </xf>
    <xf numFmtId="49" fontId="10" fillId="5" borderId="1" xfId="0" applyNumberFormat="1" applyFont="1" applyFill="1" applyBorder="1" applyAlignment="1">
      <alignment vertical="top"/>
    </xf>
    <xf numFmtId="0" fontId="10" fillId="5" borderId="1" xfId="0" applyFont="1" applyFill="1" applyBorder="1" applyAlignment="1">
      <alignment vertical="top" wrapText="1"/>
    </xf>
    <xf numFmtId="0" fontId="10" fillId="5" borderId="1" xfId="0" applyFont="1" applyFill="1" applyBorder="1" applyAlignment="1">
      <alignment horizontal="left" vertical="center" indent="1"/>
    </xf>
    <xf numFmtId="0" fontId="10" fillId="5" borderId="1" xfId="0" applyFont="1" applyFill="1" applyBorder="1" applyAlignment="1">
      <alignment vertical="top"/>
    </xf>
    <xf numFmtId="4" fontId="10" fillId="5" borderId="1" xfId="0" applyNumberFormat="1" applyFont="1" applyFill="1" applyBorder="1" applyAlignment="1">
      <alignment vertical="top"/>
    </xf>
    <xf numFmtId="3" fontId="10" fillId="0" borderId="1" xfId="0" applyNumberFormat="1" applyFont="1" applyBorder="1" applyAlignment="1">
      <alignment vertical="top"/>
    </xf>
    <xf numFmtId="0" fontId="10" fillId="0" borderId="1" xfId="0" applyFont="1" applyBorder="1" applyAlignment="1">
      <alignment vertical="top" wrapText="1"/>
    </xf>
    <xf numFmtId="0" fontId="13" fillId="0" borderId="1" xfId="0" applyFont="1" applyBorder="1" applyAlignment="1">
      <alignment vertical="top" wrapText="1"/>
    </xf>
    <xf numFmtId="0" fontId="10" fillId="0" borderId="1" xfId="0" applyFont="1" applyBorder="1" applyAlignment="1">
      <alignment horizontal="left" vertical="center" wrapText="1"/>
    </xf>
    <xf numFmtId="4" fontId="10" fillId="0" borderId="1" xfId="0" applyNumberFormat="1" applyFont="1" applyBorder="1" applyAlignment="1">
      <alignment vertical="top" wrapText="1"/>
    </xf>
    <xf numFmtId="49" fontId="10" fillId="0" borderId="1" xfId="0" applyNumberFormat="1" applyFont="1" applyBorder="1" applyAlignment="1">
      <alignment vertical="top"/>
    </xf>
    <xf numFmtId="0" fontId="10" fillId="0" borderId="1" xfId="0" applyFont="1" applyBorder="1" applyAlignment="1">
      <alignment vertical="top"/>
    </xf>
    <xf numFmtId="0" fontId="10" fillId="0" borderId="1" xfId="0" applyFont="1" applyBorder="1" applyAlignment="1">
      <alignment horizontal="left" vertical="center" indent="1"/>
    </xf>
    <xf numFmtId="4" fontId="10" fillId="0" borderId="1" xfId="0" applyNumberFormat="1" applyFont="1" applyBorder="1" applyAlignment="1">
      <alignment vertical="top"/>
    </xf>
    <xf numFmtId="3" fontId="10" fillId="0" borderId="1" xfId="0" applyNumberFormat="1" applyFont="1" applyBorder="1" applyAlignment="1">
      <alignment vertical="top" wrapText="1"/>
    </xf>
    <xf numFmtId="0" fontId="10" fillId="0" borderId="2" xfId="0" applyFont="1" applyBorder="1" applyAlignment="1">
      <alignment vertical="top" wrapText="1"/>
    </xf>
    <xf numFmtId="0" fontId="13" fillId="0" borderId="2" xfId="0" applyFont="1" applyBorder="1" applyAlignment="1">
      <alignment vertical="top" wrapText="1"/>
    </xf>
    <xf numFmtId="0" fontId="10" fillId="0" borderId="2" xfId="0" applyFont="1" applyBorder="1" applyAlignment="1">
      <alignment horizontal="left" vertical="center" wrapText="1"/>
    </xf>
    <xf numFmtId="4" fontId="10" fillId="0" borderId="2" xfId="0" applyNumberFormat="1" applyFont="1" applyBorder="1" applyAlignment="1">
      <alignment vertical="top" wrapText="1"/>
    </xf>
    <xf numFmtId="3" fontId="10" fillId="0" borderId="2" xfId="0" applyNumberFormat="1" applyFont="1" applyBorder="1" applyAlignment="1">
      <alignment vertical="top" wrapText="1"/>
    </xf>
    <xf numFmtId="0" fontId="14" fillId="0" borderId="1" xfId="0" applyFont="1" applyBorder="1" applyAlignment="1">
      <alignment vertical="top" wrapText="1"/>
    </xf>
    <xf numFmtId="0" fontId="9" fillId="0" borderId="1" xfId="0" applyFont="1" applyBorder="1" applyAlignment="1">
      <alignment vertical="top"/>
    </xf>
    <xf numFmtId="49" fontId="10" fillId="6" borderId="1" xfId="0" applyNumberFormat="1" applyFont="1" applyFill="1" applyBorder="1" applyAlignment="1">
      <alignment vertical="top"/>
    </xf>
    <xf numFmtId="0" fontId="10" fillId="6" borderId="1" xfId="0" applyFont="1" applyFill="1" applyBorder="1" applyAlignment="1">
      <alignment vertical="top"/>
    </xf>
    <xf numFmtId="0" fontId="10" fillId="6" borderId="1" xfId="0" applyFont="1" applyFill="1" applyBorder="1" applyAlignment="1">
      <alignment horizontal="left" vertical="center" indent="1"/>
    </xf>
    <xf numFmtId="4" fontId="10" fillId="6" borderId="1" xfId="0" applyNumberFormat="1" applyFont="1" applyFill="1" applyBorder="1" applyAlignment="1">
      <alignment vertical="top"/>
    </xf>
    <xf numFmtId="3" fontId="10" fillId="6" borderId="1" xfId="0" applyNumberFormat="1" applyFont="1" applyFill="1" applyBorder="1" applyAlignment="1">
      <alignment vertical="top"/>
    </xf>
    <xf numFmtId="49" fontId="10" fillId="7" borderId="1" xfId="0" applyNumberFormat="1" applyFont="1" applyFill="1" applyBorder="1" applyAlignment="1">
      <alignment vertical="top"/>
    </xf>
    <xf numFmtId="0" fontId="10" fillId="7" borderId="1" xfId="0" applyFont="1" applyFill="1" applyBorder="1" applyAlignment="1">
      <alignment vertical="top"/>
    </xf>
    <xf numFmtId="0" fontId="10" fillId="7" borderId="1" xfId="0" applyFont="1" applyFill="1" applyBorder="1" applyAlignment="1">
      <alignment horizontal="left" vertical="center" indent="1"/>
    </xf>
    <xf numFmtId="4" fontId="10" fillId="7" borderId="1" xfId="0" applyNumberFormat="1" applyFont="1" applyFill="1" applyBorder="1" applyAlignment="1">
      <alignment vertical="top"/>
    </xf>
    <xf numFmtId="3" fontId="10" fillId="7" borderId="1" xfId="0" applyNumberFormat="1" applyFont="1" applyFill="1" applyBorder="1" applyAlignment="1">
      <alignment vertical="top"/>
    </xf>
    <xf numFmtId="49" fontId="11" fillId="6" borderId="3" xfId="0" applyNumberFormat="1" applyFont="1" applyFill="1" applyBorder="1" applyAlignment="1">
      <alignment vertical="top"/>
    </xf>
    <xf numFmtId="0" fontId="11" fillId="6" borderId="4" xfId="0" applyFont="1" applyFill="1" applyBorder="1" applyAlignment="1">
      <alignment vertical="top"/>
    </xf>
    <xf numFmtId="0" fontId="11" fillId="6" borderId="4" xfId="0" applyFont="1" applyFill="1" applyBorder="1" applyAlignment="1">
      <alignment horizontal="left" vertical="center" indent="1"/>
    </xf>
    <xf numFmtId="4" fontId="11" fillId="6" borderId="4" xfId="0" applyNumberFormat="1" applyFont="1" applyFill="1" applyBorder="1" applyAlignment="1">
      <alignment vertical="top"/>
    </xf>
    <xf numFmtId="3" fontId="11" fillId="6" borderId="5" xfId="0" applyNumberFormat="1" applyFont="1" applyFill="1" applyBorder="1" applyAlignment="1">
      <alignment vertical="top"/>
    </xf>
    <xf numFmtId="49" fontId="11" fillId="6" borderId="1" xfId="0" applyNumberFormat="1" applyFont="1" applyFill="1" applyBorder="1" applyAlignment="1">
      <alignment vertical="top"/>
    </xf>
    <xf numFmtId="0" fontId="11" fillId="6" borderId="1" xfId="0" applyFont="1" applyFill="1" applyBorder="1" applyAlignment="1">
      <alignment vertical="top"/>
    </xf>
    <xf numFmtId="0" fontId="11" fillId="6" borderId="1" xfId="0" applyFont="1" applyFill="1" applyBorder="1" applyAlignment="1">
      <alignment horizontal="left" vertical="center" indent="1"/>
    </xf>
    <xf numFmtId="4" fontId="11" fillId="6" borderId="1" xfId="0" applyNumberFormat="1" applyFont="1" applyFill="1" applyBorder="1" applyAlignment="1">
      <alignment vertical="top"/>
    </xf>
    <xf numFmtId="3" fontId="11" fillId="6" borderId="1" xfId="0" applyNumberFormat="1" applyFont="1" applyFill="1" applyBorder="1" applyAlignment="1">
      <alignment vertical="top"/>
    </xf>
    <xf numFmtId="2" fontId="15" fillId="2" borderId="1" xfId="0" applyNumberFormat="1" applyFont="1" applyFill="1" applyBorder="1" applyAlignment="1">
      <alignment horizontal="left" vertical="top" wrapText="1"/>
    </xf>
    <xf numFmtId="3" fontId="10" fillId="5" borderId="1" xfId="0" applyNumberFormat="1" applyFont="1" applyFill="1" applyBorder="1" applyAlignment="1">
      <alignment vertical="top"/>
    </xf>
    <xf numFmtId="2" fontId="16" fillId="2" borderId="1" xfId="1" applyNumberFormat="1" applyFont="1" applyFill="1" applyBorder="1" applyAlignment="1">
      <alignment horizontal="left" vertical="top" wrapText="1"/>
    </xf>
    <xf numFmtId="2" fontId="15" fillId="2" borderId="1" xfId="1" applyNumberFormat="1" applyFont="1" applyFill="1" applyBorder="1" applyAlignment="1">
      <alignment horizontal="left" vertical="top" wrapText="1"/>
    </xf>
    <xf numFmtId="2" fontId="16" fillId="2" borderId="2" xfId="1" applyNumberFormat="1" applyFont="1" applyFill="1" applyBorder="1" applyAlignment="1">
      <alignment horizontal="left" vertical="top" wrapText="1"/>
    </xf>
    <xf numFmtId="49" fontId="4" fillId="2" borderId="1" xfId="0" applyNumberFormat="1" applyFont="1" applyFill="1" applyBorder="1" applyAlignment="1">
      <alignment horizontal="right" vertical="top"/>
    </xf>
    <xf numFmtId="49" fontId="10" fillId="5" borderId="6" xfId="0" applyNumberFormat="1" applyFont="1" applyFill="1" applyBorder="1" applyAlignment="1">
      <alignment vertical="top"/>
    </xf>
    <xf numFmtId="0" fontId="10" fillId="5" borderId="7" xfId="0" applyFont="1" applyFill="1" applyBorder="1" applyAlignment="1">
      <alignment horizontal="left" vertical="center" indent="1"/>
    </xf>
    <xf numFmtId="0" fontId="10" fillId="5" borderId="7" xfId="0" applyFont="1" applyFill="1" applyBorder="1" applyAlignment="1">
      <alignment vertical="top"/>
    </xf>
    <xf numFmtId="4" fontId="10" fillId="5" borderId="7" xfId="0" applyNumberFormat="1" applyFont="1" applyFill="1" applyBorder="1" applyAlignment="1">
      <alignment vertical="top"/>
    </xf>
    <xf numFmtId="3" fontId="10" fillId="5" borderId="8" xfId="0" applyNumberFormat="1" applyFont="1" applyFill="1" applyBorder="1" applyAlignment="1">
      <alignment vertical="top"/>
    </xf>
    <xf numFmtId="0" fontId="10" fillId="0" borderId="0" xfId="0" applyFont="1"/>
    <xf numFmtId="0" fontId="10" fillId="0" borderId="0" xfId="0" applyFont="1" applyAlignment="1">
      <alignment wrapText="1"/>
    </xf>
    <xf numFmtId="3" fontId="12" fillId="0" borderId="0" xfId="0" applyNumberFormat="1" applyFont="1" applyAlignment="1">
      <alignment horizontal="center" vertical="center"/>
    </xf>
    <xf numFmtId="0" fontId="10" fillId="0" borderId="0" xfId="0" applyFont="1" applyAlignment="1">
      <alignment horizontal="center" vertical="center"/>
    </xf>
    <xf numFmtId="3" fontId="10" fillId="0" borderId="0" xfId="0" applyNumberFormat="1" applyFont="1" applyAlignment="1">
      <alignment vertical="top" wrapText="1"/>
    </xf>
    <xf numFmtId="0" fontId="10" fillId="0" borderId="0" xfId="0" applyFont="1" applyAlignment="1">
      <alignment vertical="top" wrapText="1"/>
    </xf>
    <xf numFmtId="0" fontId="18" fillId="0" borderId="1" xfId="0" applyFont="1" applyBorder="1" applyAlignment="1">
      <alignment vertical="top"/>
    </xf>
    <xf numFmtId="0" fontId="19" fillId="0" borderId="1" xfId="0" applyFont="1" applyBorder="1" applyAlignment="1">
      <alignment vertical="top" wrapText="1"/>
    </xf>
    <xf numFmtId="0" fontId="20" fillId="0" borderId="1" xfId="0" applyFont="1" applyBorder="1" applyAlignment="1">
      <alignment vertical="top" wrapText="1"/>
    </xf>
    <xf numFmtId="0" fontId="21" fillId="0" borderId="1" xfId="0" applyFont="1" applyBorder="1" applyAlignment="1">
      <alignment vertical="top"/>
    </xf>
    <xf numFmtId="0" fontId="21" fillId="0" borderId="0" xfId="0" applyFont="1" applyAlignment="1">
      <alignment vertical="top"/>
    </xf>
    <xf numFmtId="0" fontId="21" fillId="0" borderId="0" xfId="0" applyFont="1" applyAlignment="1">
      <alignment horizontal="left" vertical="center" indent="1"/>
    </xf>
    <xf numFmtId="4" fontId="21" fillId="0" borderId="0" xfId="0" applyNumberFormat="1" applyFont="1" applyAlignment="1">
      <alignment vertical="top"/>
    </xf>
    <xf numFmtId="3" fontId="21" fillId="0" borderId="0" xfId="0" applyNumberFormat="1" applyFont="1" applyAlignment="1">
      <alignment vertical="top"/>
    </xf>
    <xf numFmtId="0" fontId="21" fillId="0" borderId="0" xfId="0" applyFont="1"/>
    <xf numFmtId="0" fontId="22" fillId="0" borderId="0" xfId="0" applyFont="1" applyAlignment="1">
      <alignment vertical="top"/>
    </xf>
    <xf numFmtId="3" fontId="21" fillId="0" borderId="0" xfId="0" applyNumberFormat="1" applyFont="1" applyAlignment="1">
      <alignment horizontal="left" vertical="top"/>
    </xf>
    <xf numFmtId="0" fontId="21" fillId="0" borderId="0" xfId="0" applyFont="1" applyAlignment="1">
      <alignment wrapText="1"/>
    </xf>
    <xf numFmtId="0" fontId="23" fillId="0" borderId="1" xfId="0" applyFont="1" applyBorder="1" applyAlignment="1">
      <alignment horizontal="center" vertical="center" wrapText="1"/>
    </xf>
    <xf numFmtId="0" fontId="23" fillId="0" borderId="1" xfId="0" applyFont="1" applyBorder="1" applyAlignment="1">
      <alignment horizontal="center" vertical="center"/>
    </xf>
    <xf numFmtId="0" fontId="23" fillId="0" borderId="1" xfId="0" applyFont="1" applyBorder="1" applyAlignment="1">
      <alignment horizontal="left" vertical="center" indent="1"/>
    </xf>
    <xf numFmtId="4" fontId="23" fillId="0" borderId="1" xfId="0" applyNumberFormat="1" applyFont="1" applyBorder="1" applyAlignment="1">
      <alignment horizontal="center" vertical="center" wrapText="1"/>
    </xf>
    <xf numFmtId="3" fontId="23" fillId="0" borderId="1" xfId="0" applyNumberFormat="1" applyFont="1" applyBorder="1" applyAlignment="1">
      <alignment horizontal="center" vertical="center" wrapText="1"/>
    </xf>
    <xf numFmtId="3" fontId="23" fillId="0" borderId="0" xfId="0" applyNumberFormat="1" applyFont="1" applyAlignment="1">
      <alignment horizontal="center" vertical="center"/>
    </xf>
    <xf numFmtId="0" fontId="21" fillId="0" borderId="0" xfId="0" applyFont="1" applyAlignment="1">
      <alignment horizontal="center" vertical="center"/>
    </xf>
    <xf numFmtId="49" fontId="21" fillId="6" borderId="1" xfId="0" applyNumberFormat="1" applyFont="1" applyFill="1" applyBorder="1" applyAlignment="1">
      <alignment vertical="top"/>
    </xf>
    <xf numFmtId="0" fontId="21" fillId="6" borderId="1" xfId="0" applyFont="1" applyFill="1" applyBorder="1" applyAlignment="1">
      <alignment vertical="top"/>
    </xf>
    <xf numFmtId="0" fontId="21" fillId="6" borderId="1" xfId="0" applyFont="1" applyFill="1" applyBorder="1" applyAlignment="1">
      <alignment horizontal="left" vertical="center" indent="1"/>
    </xf>
    <xf numFmtId="4" fontId="21" fillId="6" borderId="1" xfId="0" applyNumberFormat="1" applyFont="1" applyFill="1" applyBorder="1" applyAlignment="1">
      <alignment vertical="top"/>
    </xf>
    <xf numFmtId="3" fontId="21" fillId="6" borderId="1" xfId="0" applyNumberFormat="1" applyFont="1" applyFill="1" applyBorder="1" applyAlignment="1">
      <alignment vertical="top"/>
    </xf>
    <xf numFmtId="49" fontId="21" fillId="7" borderId="1" xfId="0" applyNumberFormat="1" applyFont="1" applyFill="1" applyBorder="1" applyAlignment="1">
      <alignment vertical="top"/>
    </xf>
    <xf numFmtId="0" fontId="21" fillId="7" borderId="1" xfId="0" applyFont="1" applyFill="1" applyBorder="1" applyAlignment="1">
      <alignment vertical="top"/>
    </xf>
    <xf numFmtId="0" fontId="21" fillId="7" borderId="1" xfId="0" applyFont="1" applyFill="1" applyBorder="1" applyAlignment="1">
      <alignment horizontal="left" vertical="center" indent="1"/>
    </xf>
    <xf numFmtId="4" fontId="21" fillId="7" borderId="1" xfId="0" applyNumberFormat="1" applyFont="1" applyFill="1" applyBorder="1" applyAlignment="1">
      <alignment vertical="top"/>
    </xf>
    <xf numFmtId="3" fontId="21" fillId="7" borderId="1" xfId="0" applyNumberFormat="1" applyFont="1" applyFill="1" applyBorder="1" applyAlignment="1">
      <alignment vertical="top"/>
    </xf>
    <xf numFmtId="49" fontId="21" fillId="5" borderId="1" xfId="0" applyNumberFormat="1" applyFont="1" applyFill="1" applyBorder="1" applyAlignment="1">
      <alignment vertical="top"/>
    </xf>
    <xf numFmtId="0" fontId="21" fillId="5" borderId="1" xfId="0" applyFont="1" applyFill="1" applyBorder="1" applyAlignment="1">
      <alignment vertical="top" wrapText="1"/>
    </xf>
    <xf numFmtId="0" fontId="21" fillId="5" borderId="1" xfId="0" applyFont="1" applyFill="1" applyBorder="1" applyAlignment="1">
      <alignment horizontal="left" vertical="center" indent="1"/>
    </xf>
    <xf numFmtId="0" fontId="21" fillId="5" borderId="1" xfId="0" applyFont="1" applyFill="1" applyBorder="1" applyAlignment="1">
      <alignment vertical="top"/>
    </xf>
    <xf numFmtId="4" fontId="21" fillId="5" borderId="1" xfId="0" applyNumberFormat="1" applyFont="1" applyFill="1" applyBorder="1" applyAlignment="1">
      <alignment vertical="top"/>
    </xf>
    <xf numFmtId="3" fontId="21" fillId="0" borderId="1" xfId="0" applyNumberFormat="1" applyFont="1" applyBorder="1" applyAlignment="1">
      <alignment vertical="top"/>
    </xf>
    <xf numFmtId="0" fontId="21" fillId="0" borderId="1" xfId="0" applyFont="1" applyBorder="1" applyAlignment="1">
      <alignment vertical="top" wrapText="1"/>
    </xf>
    <xf numFmtId="0" fontId="21" fillId="0" borderId="1" xfId="0" applyFont="1" applyBorder="1" applyAlignment="1">
      <alignment horizontal="left" vertical="center" wrapText="1"/>
    </xf>
    <xf numFmtId="4" fontId="21" fillId="0" borderId="1" xfId="0" applyNumberFormat="1" applyFont="1" applyBorder="1" applyAlignment="1">
      <alignment vertical="top" wrapText="1"/>
    </xf>
    <xf numFmtId="3" fontId="21" fillId="0" borderId="0" xfId="0" applyNumberFormat="1" applyFont="1" applyAlignment="1">
      <alignment vertical="top" wrapText="1"/>
    </xf>
    <xf numFmtId="0" fontId="21" fillId="0" borderId="0" xfId="0" applyFont="1" applyAlignment="1">
      <alignment vertical="top" wrapText="1"/>
    </xf>
    <xf numFmtId="49" fontId="21" fillId="0" borderId="1" xfId="0" applyNumberFormat="1" applyFont="1" applyBorder="1" applyAlignment="1">
      <alignment vertical="top"/>
    </xf>
    <xf numFmtId="0" fontId="21" fillId="0" borderId="1" xfId="0" applyFont="1" applyBorder="1" applyAlignment="1">
      <alignment horizontal="left" vertical="center" indent="1"/>
    </xf>
    <xf numFmtId="4" fontId="21" fillId="0" borderId="1" xfId="0" applyNumberFormat="1" applyFont="1" applyBorder="1" applyAlignment="1">
      <alignment vertical="top"/>
    </xf>
    <xf numFmtId="3" fontId="21" fillId="0" borderId="1" xfId="0" applyNumberFormat="1" applyFont="1" applyBorder="1" applyAlignment="1">
      <alignment vertical="top" wrapText="1"/>
    </xf>
    <xf numFmtId="0" fontId="21" fillId="0" borderId="2" xfId="0" applyFont="1" applyBorder="1" applyAlignment="1">
      <alignment vertical="top" wrapText="1"/>
    </xf>
    <xf numFmtId="0" fontId="21" fillId="0" borderId="2" xfId="0" applyFont="1" applyBorder="1" applyAlignment="1">
      <alignment horizontal="left" vertical="center" wrapText="1"/>
    </xf>
    <xf numFmtId="4" fontId="21" fillId="0" borderId="2" xfId="0" applyNumberFormat="1" applyFont="1" applyBorder="1" applyAlignment="1">
      <alignment vertical="top" wrapText="1"/>
    </xf>
    <xf numFmtId="3" fontId="21" fillId="0" borderId="2" xfId="0" applyNumberFormat="1" applyFont="1" applyBorder="1" applyAlignment="1">
      <alignment vertical="top" wrapText="1"/>
    </xf>
    <xf numFmtId="49" fontId="22" fillId="6" borderId="3" xfId="0" applyNumberFormat="1" applyFont="1" applyFill="1" applyBorder="1" applyAlignment="1">
      <alignment vertical="top"/>
    </xf>
    <xf numFmtId="0" fontId="22" fillId="6" borderId="4" xfId="0" applyFont="1" applyFill="1" applyBorder="1" applyAlignment="1">
      <alignment vertical="top"/>
    </xf>
    <xf numFmtId="0" fontId="22" fillId="6" borderId="4" xfId="0" applyFont="1" applyFill="1" applyBorder="1" applyAlignment="1">
      <alignment horizontal="left" vertical="center" indent="1"/>
    </xf>
    <xf numFmtId="4" fontId="22" fillId="6" borderId="4" xfId="0" applyNumberFormat="1" applyFont="1" applyFill="1" applyBorder="1" applyAlignment="1">
      <alignment vertical="top"/>
    </xf>
    <xf numFmtId="3" fontId="22" fillId="6" borderId="5" xfId="0" applyNumberFormat="1" applyFont="1" applyFill="1" applyBorder="1" applyAlignment="1">
      <alignment vertical="top"/>
    </xf>
    <xf numFmtId="0" fontId="4" fillId="0" borderId="0" xfId="0" applyFont="1" applyAlignment="1">
      <alignment vertical="top"/>
    </xf>
    <xf numFmtId="14" fontId="0" fillId="0" borderId="0" xfId="0" applyNumberFormat="1" applyAlignment="1">
      <alignment horizontal="left" vertical="top"/>
    </xf>
    <xf numFmtId="0" fontId="8" fillId="0" borderId="0" xfId="0" applyFont="1" applyAlignment="1">
      <alignment horizontal="center" vertical="top"/>
    </xf>
    <xf numFmtId="0" fontId="4" fillId="0" borderId="0" xfId="0" applyFont="1" applyAlignment="1">
      <alignment vertical="top"/>
    </xf>
    <xf numFmtId="0" fontId="24" fillId="0" borderId="0" xfId="0" applyFont="1" applyAlignment="1">
      <alignment wrapText="1"/>
    </xf>
    <xf numFmtId="0" fontId="0" fillId="0" borderId="0" xfId="0" applyFont="1" applyAlignment="1">
      <alignment wrapText="1"/>
    </xf>
  </cellXfs>
  <cellStyles count="12">
    <cellStyle name="Čárka 2" xfId="5" xr:uid="{00000000-0005-0000-0000-000000000000}"/>
    <cellStyle name="Čárka 2 2" xfId="9" xr:uid="{00000000-0005-0000-0000-000001000000}"/>
    <cellStyle name="Čárka 3" xfId="3" xr:uid="{00000000-0005-0000-0000-000002000000}"/>
    <cellStyle name="Normální" xfId="0" builtinId="0"/>
    <cellStyle name="Normální 2" xfId="2" xr:uid="{00000000-0005-0000-0000-000004000000}"/>
    <cellStyle name="Normální 2 2" xfId="7" xr:uid="{00000000-0005-0000-0000-000005000000}"/>
    <cellStyle name="Normální 2 3" xfId="4" xr:uid="{00000000-0005-0000-0000-000006000000}"/>
    <cellStyle name="Normální 3" xfId="1" xr:uid="{00000000-0005-0000-0000-000007000000}"/>
    <cellStyle name="Normální 4" xfId="6" xr:uid="{00000000-0005-0000-0000-000008000000}"/>
    <cellStyle name="Normální 4 2" xfId="10" xr:uid="{00000000-0005-0000-0000-000009000000}"/>
    <cellStyle name="Normální 5" xfId="8" xr:uid="{00000000-0005-0000-0000-00000A000000}"/>
    <cellStyle name="Normální 6" xfId="11"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G24"/>
  <sheetViews>
    <sheetView tabSelected="1" view="pageBreakPreview" zoomScaleNormal="100" zoomScaleSheetLayoutView="100" workbookViewId="0"/>
  </sheetViews>
  <sheetFormatPr defaultRowHeight="15" x14ac:dyDescent="0.25"/>
  <cols>
    <col min="1" max="1" width="11.42578125" style="2" customWidth="1"/>
    <col min="2" max="2" width="73.85546875" style="2" customWidth="1"/>
    <col min="3" max="3" width="23.42578125" style="4" customWidth="1"/>
    <col min="4" max="4" width="18.140625" style="3" customWidth="1"/>
    <col min="5" max="5" width="45.5703125" style="3" customWidth="1"/>
    <col min="6" max="7" width="9.140625" style="2"/>
  </cols>
  <sheetData>
    <row r="2" spans="1:7" x14ac:dyDescent="0.25">
      <c r="A2" s="182" t="s">
        <v>258</v>
      </c>
      <c r="B2" s="182"/>
      <c r="C2" s="182"/>
      <c r="D2" s="182"/>
    </row>
    <row r="3" spans="1:7" x14ac:dyDescent="0.25">
      <c r="A3" s="179" t="s">
        <v>259</v>
      </c>
      <c r="B3" s="179"/>
      <c r="C3" s="179"/>
      <c r="D3" s="179"/>
    </row>
    <row r="4" spans="1:7" x14ac:dyDescent="0.25">
      <c r="A4" s="179"/>
      <c r="B4" s="179"/>
      <c r="C4" s="179"/>
      <c r="D4" s="179"/>
    </row>
    <row r="5" spans="1:7" x14ac:dyDescent="0.25">
      <c r="A5" s="179" t="s">
        <v>260</v>
      </c>
      <c r="B5" s="179"/>
      <c r="C5" s="179"/>
      <c r="D5" s="179"/>
    </row>
    <row r="6" spans="1:7" x14ac:dyDescent="0.25">
      <c r="A6" s="180" t="s">
        <v>261</v>
      </c>
      <c r="B6" s="179"/>
    </row>
    <row r="7" spans="1:7" x14ac:dyDescent="0.25">
      <c r="A7" s="180" t="s">
        <v>262</v>
      </c>
      <c r="B7" s="179"/>
    </row>
    <row r="8" spans="1:7" x14ac:dyDescent="0.25">
      <c r="A8" s="182" t="s">
        <v>0</v>
      </c>
      <c r="B8" s="182"/>
      <c r="C8" s="182"/>
      <c r="D8" s="182"/>
    </row>
    <row r="9" spans="1:7" x14ac:dyDescent="0.25">
      <c r="B9" s="15"/>
      <c r="D9" s="5"/>
    </row>
    <row r="10" spans="1:7" x14ac:dyDescent="0.25">
      <c r="A10" s="181" t="s">
        <v>176</v>
      </c>
      <c r="B10" s="181"/>
      <c r="C10" s="181"/>
      <c r="D10" s="181"/>
    </row>
    <row r="11" spans="1:7" s="1" customFormat="1" x14ac:dyDescent="0.25">
      <c r="A11" s="2"/>
      <c r="B11" s="179"/>
      <c r="C11" s="4"/>
      <c r="D11" s="3"/>
      <c r="E11" s="3"/>
      <c r="F11" s="2"/>
      <c r="G11" s="2"/>
    </row>
    <row r="13" spans="1:7" s="6" customFormat="1" ht="22.5" x14ac:dyDescent="0.25">
      <c r="A13" s="11" t="s">
        <v>12</v>
      </c>
      <c r="B13" s="12" t="s">
        <v>13</v>
      </c>
      <c r="C13" s="13" t="s">
        <v>178</v>
      </c>
      <c r="D13" s="14" t="s">
        <v>17</v>
      </c>
      <c r="E13" s="8"/>
    </row>
    <row r="14" spans="1:7" x14ac:dyDescent="0.25">
      <c r="A14" s="114" t="s">
        <v>214</v>
      </c>
      <c r="B14" s="24" t="s">
        <v>177</v>
      </c>
      <c r="C14" s="25" t="s">
        <v>179</v>
      </c>
      <c r="D14" s="26">
        <f>'01 - MZB'!F9</f>
        <v>0</v>
      </c>
    </row>
    <row r="15" spans="1:7" x14ac:dyDescent="0.25">
      <c r="A15" s="114" t="s">
        <v>215</v>
      </c>
      <c r="B15" s="24" t="s">
        <v>182</v>
      </c>
      <c r="C15" s="25" t="s">
        <v>183</v>
      </c>
      <c r="D15" s="26">
        <f>'02 - WHP IN'!F9</f>
        <v>0</v>
      </c>
    </row>
    <row r="16" spans="1:7" x14ac:dyDescent="0.25">
      <c r="A16" s="114" t="s">
        <v>216</v>
      </c>
      <c r="B16" s="27" t="s">
        <v>187</v>
      </c>
      <c r="C16" s="25" t="s">
        <v>188</v>
      </c>
      <c r="D16" s="26">
        <f>'03 - SWB'!F9</f>
        <v>0</v>
      </c>
    </row>
    <row r="17" spans="1:7" x14ac:dyDescent="0.25">
      <c r="A17" s="114" t="s">
        <v>217</v>
      </c>
      <c r="B17" s="27" t="s">
        <v>192</v>
      </c>
      <c r="C17" s="25" t="s">
        <v>193</v>
      </c>
      <c r="D17" s="26">
        <f>'04 - LSB'!F9</f>
        <v>0</v>
      </c>
    </row>
    <row r="18" spans="1:7" ht="15" customHeight="1" x14ac:dyDescent="0.25">
      <c r="A18" s="114" t="s">
        <v>218</v>
      </c>
      <c r="B18" s="24" t="s">
        <v>195</v>
      </c>
      <c r="C18" s="25" t="s">
        <v>196</v>
      </c>
      <c r="D18" s="26">
        <f>'05 - KPB'!F9</f>
        <v>0</v>
      </c>
    </row>
    <row r="19" spans="1:7" ht="15" customHeight="1" x14ac:dyDescent="0.25">
      <c r="A19" s="114" t="s">
        <v>219</v>
      </c>
      <c r="B19" s="24" t="s">
        <v>200</v>
      </c>
      <c r="C19" s="25" t="s">
        <v>201</v>
      </c>
      <c r="D19" s="26">
        <f>'06 - WHP OUT'!F9</f>
        <v>0</v>
      </c>
    </row>
    <row r="20" spans="1:7" x14ac:dyDescent="0.25">
      <c r="A20" s="114" t="s">
        <v>220</v>
      </c>
      <c r="B20" s="24" t="s">
        <v>212</v>
      </c>
      <c r="C20" s="25"/>
      <c r="D20" s="26">
        <f>'07 - Brodítka + Sprchy'!F15</f>
        <v>0</v>
      </c>
    </row>
    <row r="21" spans="1:7" s="1" customFormat="1" ht="15.75" thickBot="1" x14ac:dyDescent="0.3">
      <c r="A21" s="16"/>
      <c r="B21" s="17"/>
      <c r="C21" s="18"/>
      <c r="D21" s="19"/>
      <c r="E21" s="10"/>
      <c r="F21" s="9"/>
      <c r="G21" s="9"/>
    </row>
    <row r="22" spans="1:7" ht="15.75" thickBot="1" x14ac:dyDescent="0.3">
      <c r="A22" s="20"/>
      <c r="B22" s="21" t="s">
        <v>19</v>
      </c>
      <c r="C22" s="22"/>
      <c r="D22" s="23">
        <f>SUM(D14:D20)</f>
        <v>0</v>
      </c>
    </row>
    <row r="24" spans="1:7" ht="45" customHeight="1" x14ac:dyDescent="0.25">
      <c r="A24" s="183" t="s">
        <v>263</v>
      </c>
      <c r="B24" s="184"/>
      <c r="C24" s="184"/>
      <c r="D24" s="184"/>
    </row>
  </sheetData>
  <mergeCells count="4">
    <mergeCell ref="A10:D10"/>
    <mergeCell ref="A2:D2"/>
    <mergeCell ref="A8:D8"/>
    <mergeCell ref="A24:D24"/>
  </mergeCells>
  <phoneticPr fontId="17" type="noConversion"/>
  <pageMargins left="0.7" right="0.7" top="0.78740157499999996" bottom="0.78740157499999996" header="0.3" footer="0.3"/>
  <pageSetup paperSize="9" scale="6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81"/>
  <sheetViews>
    <sheetView view="pageBreakPreview" zoomScale="80" zoomScaleNormal="100" zoomScaleSheetLayoutView="80" workbookViewId="0"/>
  </sheetViews>
  <sheetFormatPr defaultRowHeight="14.25" outlineLevelRow="1" x14ac:dyDescent="0.2"/>
  <cols>
    <col min="1" max="1" width="9.140625" style="130"/>
    <col min="2" max="2" width="92.42578125" style="130" customWidth="1"/>
    <col min="3" max="3" width="8.5703125" style="131" customWidth="1"/>
    <col min="4" max="4" width="9.140625" style="130"/>
    <col min="5" max="5" width="17.85546875" style="132" customWidth="1"/>
    <col min="6" max="7" width="18.140625" style="133" customWidth="1"/>
    <col min="8" max="9" width="9.140625" style="130"/>
    <col min="10" max="16384" width="9.140625" style="134"/>
  </cols>
  <sheetData>
    <row r="1" spans="1:9" x14ac:dyDescent="0.2">
      <c r="B1" s="130" t="s">
        <v>254</v>
      </c>
      <c r="D1" s="130" t="s">
        <v>3</v>
      </c>
      <c r="E1" s="132" t="s">
        <v>4</v>
      </c>
      <c r="F1" s="133" t="s">
        <v>5</v>
      </c>
    </row>
    <row r="2" spans="1:9" x14ac:dyDescent="0.2">
      <c r="E2" s="132" t="s">
        <v>6</v>
      </c>
      <c r="F2" s="133" t="s">
        <v>7</v>
      </c>
    </row>
    <row r="3" spans="1:9" x14ac:dyDescent="0.2">
      <c r="B3" s="130" t="s">
        <v>255</v>
      </c>
      <c r="E3" s="132" t="s">
        <v>8</v>
      </c>
      <c r="F3" s="133" t="s">
        <v>9</v>
      </c>
    </row>
    <row r="4" spans="1:9" x14ac:dyDescent="0.2">
      <c r="B4" s="135" t="s">
        <v>1</v>
      </c>
      <c r="E4" s="132" t="s">
        <v>10</v>
      </c>
      <c r="F4" s="136">
        <v>250</v>
      </c>
    </row>
    <row r="5" spans="1:9" x14ac:dyDescent="0.2">
      <c r="B5" s="130" t="s">
        <v>2</v>
      </c>
      <c r="E5" s="132" t="s">
        <v>11</v>
      </c>
      <c r="F5" s="136">
        <v>85</v>
      </c>
    </row>
    <row r="6" spans="1:9" s="137" customFormat="1" x14ac:dyDescent="0.2">
      <c r="A6" s="130"/>
      <c r="B6" s="130"/>
      <c r="C6" s="131"/>
      <c r="D6" s="130"/>
      <c r="E6" s="132"/>
      <c r="F6" s="133"/>
      <c r="G6" s="133"/>
      <c r="H6" s="130"/>
      <c r="I6" s="130"/>
    </row>
    <row r="8" spans="1:9" s="144" customFormat="1" ht="21" x14ac:dyDescent="0.25">
      <c r="A8" s="138" t="s">
        <v>12</v>
      </c>
      <c r="B8" s="139" t="s">
        <v>13</v>
      </c>
      <c r="C8" s="140" t="s">
        <v>14</v>
      </c>
      <c r="D8" s="139" t="s">
        <v>15</v>
      </c>
      <c r="E8" s="141" t="s">
        <v>16</v>
      </c>
      <c r="F8" s="142" t="s">
        <v>17</v>
      </c>
      <c r="G8" s="143"/>
    </row>
    <row r="9" spans="1:9" x14ac:dyDescent="0.2">
      <c r="A9" s="145" t="s">
        <v>18</v>
      </c>
      <c r="B9" s="146" t="s">
        <v>19</v>
      </c>
      <c r="C9" s="147" t="s">
        <v>20</v>
      </c>
      <c r="D9" s="146"/>
      <c r="E9" s="148"/>
      <c r="F9" s="149">
        <f>0+F10+F19+F26+F45+F58</f>
        <v>0</v>
      </c>
    </row>
    <row r="10" spans="1:9" x14ac:dyDescent="0.2">
      <c r="A10" s="150">
        <v>1</v>
      </c>
      <c r="B10" s="151" t="s">
        <v>21</v>
      </c>
      <c r="C10" s="152" t="s">
        <v>20</v>
      </c>
      <c r="D10" s="151"/>
      <c r="E10" s="153"/>
      <c r="F10" s="154">
        <f>0+F11+F13+F15+F17</f>
        <v>0</v>
      </c>
    </row>
    <row r="11" spans="1:9" ht="28.5" x14ac:dyDescent="0.2">
      <c r="A11" s="155" t="s">
        <v>22</v>
      </c>
      <c r="B11" s="156" t="s">
        <v>237</v>
      </c>
      <c r="C11" s="157" t="s">
        <v>23</v>
      </c>
      <c r="D11" s="158">
        <v>1</v>
      </c>
      <c r="E11" s="159"/>
      <c r="F11" s="160">
        <f t="shared" ref="F11:F15" si="0">ROUND(D11*E11,0)</f>
        <v>0</v>
      </c>
    </row>
    <row r="12" spans="1:9" s="137" customFormat="1" ht="129.75" customHeight="1" outlineLevel="1" x14ac:dyDescent="0.2">
      <c r="A12" s="161"/>
      <c r="B12" s="128" t="s">
        <v>221</v>
      </c>
      <c r="C12" s="162"/>
      <c r="D12" s="161"/>
      <c r="E12" s="163"/>
      <c r="F12" s="160"/>
      <c r="G12" s="164"/>
      <c r="H12" s="165"/>
      <c r="I12" s="165"/>
    </row>
    <row r="13" spans="1:9" x14ac:dyDescent="0.2">
      <c r="A13" s="155" t="s">
        <v>25</v>
      </c>
      <c r="B13" s="156" t="s">
        <v>168</v>
      </c>
      <c r="C13" s="157" t="s">
        <v>26</v>
      </c>
      <c r="D13" s="158">
        <v>100.5</v>
      </c>
      <c r="E13" s="159"/>
      <c r="F13" s="160">
        <f t="shared" si="0"/>
        <v>0</v>
      </c>
    </row>
    <row r="14" spans="1:9" s="137" customFormat="1" ht="48" outlineLevel="1" x14ac:dyDescent="0.2">
      <c r="A14" s="161"/>
      <c r="B14" s="128" t="s">
        <v>27</v>
      </c>
      <c r="C14" s="162"/>
      <c r="D14" s="161"/>
      <c r="E14" s="163"/>
      <c r="F14" s="160"/>
      <c r="G14" s="164"/>
      <c r="H14" s="165"/>
      <c r="I14" s="165"/>
    </row>
    <row r="15" spans="1:9" ht="15" customHeight="1" x14ac:dyDescent="0.2">
      <c r="A15" s="155" t="s">
        <v>28</v>
      </c>
      <c r="B15" s="158" t="s">
        <v>29</v>
      </c>
      <c r="C15" s="157" t="s">
        <v>30</v>
      </c>
      <c r="D15" s="158">
        <v>54</v>
      </c>
      <c r="E15" s="159"/>
      <c r="F15" s="160">
        <f t="shared" si="0"/>
        <v>0</v>
      </c>
    </row>
    <row r="16" spans="1:9" s="137" customFormat="1" ht="24" outlineLevel="1" x14ac:dyDescent="0.2">
      <c r="A16" s="161"/>
      <c r="B16" s="128" t="s">
        <v>31</v>
      </c>
      <c r="C16" s="162"/>
      <c r="D16" s="161"/>
      <c r="E16" s="163"/>
      <c r="F16" s="160"/>
      <c r="G16" s="164"/>
      <c r="H16" s="165"/>
      <c r="I16" s="165"/>
    </row>
    <row r="17" spans="1:9" ht="15" customHeight="1" x14ac:dyDescent="0.2">
      <c r="A17" s="166" t="s">
        <v>34</v>
      </c>
      <c r="B17" s="129" t="s">
        <v>169</v>
      </c>
      <c r="C17" s="167" t="s">
        <v>23</v>
      </c>
      <c r="D17" s="129">
        <v>1</v>
      </c>
      <c r="E17" s="168"/>
      <c r="F17" s="160">
        <f>ROUND(D17*E17,0)</f>
        <v>0</v>
      </c>
    </row>
    <row r="18" spans="1:9" s="137" customFormat="1" ht="60" outlineLevel="1" x14ac:dyDescent="0.2">
      <c r="A18" s="161"/>
      <c r="B18" s="128" t="s">
        <v>35</v>
      </c>
      <c r="C18" s="162"/>
      <c r="D18" s="161"/>
      <c r="E18" s="163"/>
      <c r="F18" s="169"/>
      <c r="G18" s="164"/>
      <c r="H18" s="165"/>
      <c r="I18" s="165"/>
    </row>
    <row r="19" spans="1:9" ht="15" customHeight="1" x14ac:dyDescent="0.2">
      <c r="A19" s="150">
        <v>2</v>
      </c>
      <c r="B19" s="151" t="s">
        <v>36</v>
      </c>
      <c r="C19" s="152" t="s">
        <v>20</v>
      </c>
      <c r="D19" s="151"/>
      <c r="E19" s="153"/>
      <c r="F19" s="154">
        <f>0+F20+F22+F24</f>
        <v>0</v>
      </c>
    </row>
    <row r="20" spans="1:9" s="137" customFormat="1" ht="15" customHeight="1" x14ac:dyDescent="0.2">
      <c r="A20" s="166" t="s">
        <v>37</v>
      </c>
      <c r="B20" s="129" t="s">
        <v>170</v>
      </c>
      <c r="C20" s="167" t="s">
        <v>43</v>
      </c>
      <c r="D20" s="129">
        <v>1</v>
      </c>
      <c r="E20" s="168"/>
      <c r="F20" s="160">
        <f>ROUND(D20*E20,0)</f>
        <v>0</v>
      </c>
      <c r="G20" s="133"/>
      <c r="H20" s="130"/>
      <c r="I20" s="130"/>
    </row>
    <row r="21" spans="1:9" s="137" customFormat="1" ht="156" outlineLevel="1" x14ac:dyDescent="0.2">
      <c r="A21" s="161"/>
      <c r="B21" s="128" t="s">
        <v>39</v>
      </c>
      <c r="C21" s="162"/>
      <c r="D21" s="161"/>
      <c r="E21" s="163"/>
      <c r="F21" s="169"/>
      <c r="G21" s="164"/>
      <c r="H21" s="165"/>
      <c r="I21" s="165"/>
    </row>
    <row r="22" spans="1:9" ht="15" customHeight="1" x14ac:dyDescent="0.2">
      <c r="A22" s="166" t="s">
        <v>41</v>
      </c>
      <c r="B22" s="129" t="s">
        <v>42</v>
      </c>
      <c r="C22" s="167" t="s">
        <v>43</v>
      </c>
      <c r="D22" s="129">
        <v>2</v>
      </c>
      <c r="E22" s="168"/>
      <c r="F22" s="160">
        <f>ROUND(D22*E22,0)</f>
        <v>0</v>
      </c>
    </row>
    <row r="23" spans="1:9" s="137" customFormat="1" ht="48" outlineLevel="1" x14ac:dyDescent="0.2">
      <c r="A23" s="161"/>
      <c r="B23" s="128" t="s">
        <v>44</v>
      </c>
      <c r="C23" s="162"/>
      <c r="D23" s="161"/>
      <c r="E23" s="163"/>
      <c r="F23" s="169"/>
      <c r="G23" s="164"/>
      <c r="H23" s="165"/>
      <c r="I23" s="165"/>
    </row>
    <row r="24" spans="1:9" x14ac:dyDescent="0.2">
      <c r="A24" s="166" t="s">
        <v>48</v>
      </c>
      <c r="B24" s="129" t="s">
        <v>49</v>
      </c>
      <c r="C24" s="167" t="s">
        <v>26</v>
      </c>
      <c r="D24" s="129">
        <v>6.2</v>
      </c>
      <c r="E24" s="168"/>
      <c r="F24" s="160">
        <f>ROUND(D24*E24,0)</f>
        <v>0</v>
      </c>
    </row>
    <row r="25" spans="1:9" s="137" customFormat="1" ht="24" outlineLevel="1" x14ac:dyDescent="0.2">
      <c r="A25" s="161"/>
      <c r="B25" s="128" t="s">
        <v>50</v>
      </c>
      <c r="C25" s="162"/>
      <c r="D25" s="161"/>
      <c r="E25" s="163"/>
      <c r="F25" s="169"/>
      <c r="G25" s="164"/>
      <c r="H25" s="165"/>
      <c r="I25" s="165"/>
    </row>
    <row r="26" spans="1:9" x14ac:dyDescent="0.2">
      <c r="A26" s="150">
        <v>3</v>
      </c>
      <c r="B26" s="151" t="s">
        <v>51</v>
      </c>
      <c r="C26" s="152" t="s">
        <v>20</v>
      </c>
      <c r="D26" s="151"/>
      <c r="E26" s="153"/>
      <c r="F26" s="154">
        <f>0+F27+F29+F31+F33+F35+F37+F39+F41+F43</f>
        <v>0</v>
      </c>
    </row>
    <row r="27" spans="1:9" x14ac:dyDescent="0.2">
      <c r="A27" s="166" t="s">
        <v>52</v>
      </c>
      <c r="B27" s="129" t="s">
        <v>53</v>
      </c>
      <c r="C27" s="167" t="s">
        <v>30</v>
      </c>
      <c r="D27" s="129">
        <v>20.399999999999999</v>
      </c>
      <c r="E27" s="168"/>
      <c r="F27" s="160">
        <f>ROUND(D27*E27,0)</f>
        <v>0</v>
      </c>
    </row>
    <row r="28" spans="1:9" s="137" customFormat="1" ht="156" outlineLevel="1" x14ac:dyDescent="0.2">
      <c r="A28" s="161"/>
      <c r="B28" s="128" t="s">
        <v>54</v>
      </c>
      <c r="C28" s="162"/>
      <c r="D28" s="161"/>
      <c r="E28" s="163"/>
      <c r="F28" s="169"/>
      <c r="G28" s="164"/>
      <c r="H28" s="165"/>
      <c r="I28" s="165"/>
    </row>
    <row r="29" spans="1:9" x14ac:dyDescent="0.2">
      <c r="A29" s="166" t="s">
        <v>55</v>
      </c>
      <c r="B29" s="129" t="s">
        <v>56</v>
      </c>
      <c r="C29" s="167" t="s">
        <v>43</v>
      </c>
      <c r="D29" s="129">
        <v>3</v>
      </c>
      <c r="E29" s="168"/>
      <c r="F29" s="160">
        <f>ROUND(D29*E29,0)</f>
        <v>0</v>
      </c>
    </row>
    <row r="30" spans="1:9" s="137" customFormat="1" ht="108" outlineLevel="1" x14ac:dyDescent="0.2">
      <c r="A30" s="161"/>
      <c r="B30" s="128" t="s">
        <v>57</v>
      </c>
      <c r="C30" s="162"/>
      <c r="D30" s="161"/>
      <c r="E30" s="163"/>
      <c r="F30" s="169"/>
      <c r="G30" s="164"/>
      <c r="H30" s="165"/>
      <c r="I30" s="165"/>
    </row>
    <row r="31" spans="1:9" x14ac:dyDescent="0.2">
      <c r="A31" s="166" t="s">
        <v>58</v>
      </c>
      <c r="B31" s="129" t="s">
        <v>244</v>
      </c>
      <c r="C31" s="167" t="s">
        <v>43</v>
      </c>
      <c r="D31" s="129">
        <v>2</v>
      </c>
      <c r="E31" s="168"/>
      <c r="F31" s="160">
        <f>ROUND(D31*E31,0)</f>
        <v>0</v>
      </c>
    </row>
    <row r="32" spans="1:9" s="137" customFormat="1" ht="132" outlineLevel="1" x14ac:dyDescent="0.2">
      <c r="A32" s="161"/>
      <c r="B32" s="128" t="s">
        <v>60</v>
      </c>
      <c r="C32" s="162"/>
      <c r="D32" s="161"/>
      <c r="E32" s="163"/>
      <c r="F32" s="169"/>
      <c r="G32" s="164"/>
      <c r="H32" s="165"/>
      <c r="I32" s="165"/>
    </row>
    <row r="33" spans="1:9" x14ac:dyDescent="0.2">
      <c r="A33" s="166" t="s">
        <v>61</v>
      </c>
      <c r="B33" s="129" t="s">
        <v>62</v>
      </c>
      <c r="C33" s="167" t="s">
        <v>43</v>
      </c>
      <c r="D33" s="129">
        <v>4</v>
      </c>
      <c r="E33" s="168"/>
      <c r="F33" s="160">
        <f>ROUND(D33*E33,0)</f>
        <v>0</v>
      </c>
    </row>
    <row r="34" spans="1:9" s="137" customFormat="1" ht="48" outlineLevel="1" x14ac:dyDescent="0.2">
      <c r="A34" s="161"/>
      <c r="B34" s="128" t="s">
        <v>63</v>
      </c>
      <c r="C34" s="162"/>
      <c r="D34" s="161"/>
      <c r="E34" s="163"/>
      <c r="F34" s="169"/>
      <c r="G34" s="164"/>
      <c r="H34" s="165"/>
      <c r="I34" s="165"/>
    </row>
    <row r="35" spans="1:9" x14ac:dyDescent="0.2">
      <c r="A35" s="166" t="s">
        <v>64</v>
      </c>
      <c r="B35" s="129" t="s">
        <v>65</v>
      </c>
      <c r="C35" s="167" t="s">
        <v>43</v>
      </c>
      <c r="D35" s="129">
        <v>4</v>
      </c>
      <c r="E35" s="168"/>
      <c r="F35" s="160">
        <f>ROUND(D35*E35,0)</f>
        <v>0</v>
      </c>
    </row>
    <row r="36" spans="1:9" s="137" customFormat="1" ht="24" outlineLevel="1" x14ac:dyDescent="0.2">
      <c r="A36" s="161"/>
      <c r="B36" s="128" t="s">
        <v>66</v>
      </c>
      <c r="C36" s="162"/>
      <c r="D36" s="161"/>
      <c r="E36" s="163"/>
      <c r="F36" s="169"/>
      <c r="G36" s="164"/>
      <c r="H36" s="165"/>
      <c r="I36" s="165"/>
    </row>
    <row r="37" spans="1:9" x14ac:dyDescent="0.2">
      <c r="A37" s="166" t="s">
        <v>67</v>
      </c>
      <c r="B37" s="129" t="s">
        <v>68</v>
      </c>
      <c r="C37" s="167" t="s">
        <v>43</v>
      </c>
      <c r="D37" s="129">
        <v>6</v>
      </c>
      <c r="E37" s="168"/>
      <c r="F37" s="160">
        <f>ROUND(D37*E37,0)</f>
        <v>0</v>
      </c>
    </row>
    <row r="38" spans="1:9" s="137" customFormat="1" ht="24" outlineLevel="1" x14ac:dyDescent="0.2">
      <c r="A38" s="161"/>
      <c r="B38" s="128" t="s">
        <v>69</v>
      </c>
      <c r="C38" s="162"/>
      <c r="D38" s="161"/>
      <c r="E38" s="163"/>
      <c r="F38" s="169"/>
      <c r="G38" s="164"/>
      <c r="H38" s="165"/>
      <c r="I38" s="165"/>
    </row>
    <row r="39" spans="1:9" x14ac:dyDescent="0.2">
      <c r="A39" s="166" t="s">
        <v>70</v>
      </c>
      <c r="B39" s="129" t="s">
        <v>71</v>
      </c>
      <c r="C39" s="167" t="s">
        <v>43</v>
      </c>
      <c r="D39" s="129">
        <v>8</v>
      </c>
      <c r="E39" s="168"/>
      <c r="F39" s="160">
        <f>ROUND(D39*E39,0)</f>
        <v>0</v>
      </c>
    </row>
    <row r="40" spans="1:9" s="137" customFormat="1" ht="180" outlineLevel="1" x14ac:dyDescent="0.2">
      <c r="A40" s="161"/>
      <c r="B40" s="128" t="s">
        <v>72</v>
      </c>
      <c r="C40" s="162"/>
      <c r="D40" s="161"/>
      <c r="E40" s="163"/>
      <c r="F40" s="169"/>
      <c r="G40" s="164"/>
      <c r="H40" s="165"/>
      <c r="I40" s="165"/>
    </row>
    <row r="41" spans="1:9" x14ac:dyDescent="0.2">
      <c r="A41" s="166" t="s">
        <v>73</v>
      </c>
      <c r="B41" s="129" t="s">
        <v>164</v>
      </c>
      <c r="C41" s="167" t="s">
        <v>43</v>
      </c>
      <c r="D41" s="129">
        <v>1</v>
      </c>
      <c r="E41" s="168"/>
      <c r="F41" s="160">
        <f>ROUND(D41*E41,0)</f>
        <v>0</v>
      </c>
    </row>
    <row r="42" spans="1:9" s="137" customFormat="1" ht="60" outlineLevel="1" x14ac:dyDescent="0.2">
      <c r="A42" s="161"/>
      <c r="B42" s="128" t="s">
        <v>75</v>
      </c>
      <c r="C42" s="162"/>
      <c r="D42" s="161"/>
      <c r="E42" s="163"/>
      <c r="F42" s="169"/>
      <c r="G42" s="164"/>
      <c r="H42" s="165"/>
      <c r="I42" s="165"/>
    </row>
    <row r="43" spans="1:9" x14ac:dyDescent="0.2">
      <c r="A43" s="166" t="s">
        <v>76</v>
      </c>
      <c r="B43" s="129" t="s">
        <v>171</v>
      </c>
      <c r="C43" s="167" t="s">
        <v>23</v>
      </c>
      <c r="D43" s="129">
        <v>1</v>
      </c>
      <c r="E43" s="168"/>
      <c r="F43" s="160">
        <f>ROUND(D43*E43,0)</f>
        <v>0</v>
      </c>
    </row>
    <row r="44" spans="1:9" s="137" customFormat="1" outlineLevel="1" x14ac:dyDescent="0.2">
      <c r="A44" s="161"/>
      <c r="B44" s="128" t="s">
        <v>228</v>
      </c>
      <c r="C44" s="162"/>
      <c r="D44" s="161"/>
      <c r="E44" s="163"/>
      <c r="F44" s="169"/>
      <c r="G44" s="164"/>
      <c r="H44" s="165"/>
      <c r="I44" s="165"/>
    </row>
    <row r="45" spans="1:9" x14ac:dyDescent="0.2">
      <c r="A45" s="150">
        <v>4</v>
      </c>
      <c r="B45" s="151" t="s">
        <v>78</v>
      </c>
      <c r="C45" s="152" t="s">
        <v>20</v>
      </c>
      <c r="D45" s="151"/>
      <c r="E45" s="153"/>
      <c r="F45" s="154">
        <f>0+F46+F48+F50+F52+F54+F56</f>
        <v>0</v>
      </c>
    </row>
    <row r="46" spans="1:9" x14ac:dyDescent="0.2">
      <c r="A46" s="166" t="s">
        <v>79</v>
      </c>
      <c r="B46" s="129" t="s">
        <v>231</v>
      </c>
      <c r="C46" s="167" t="s">
        <v>30</v>
      </c>
      <c r="D46" s="129">
        <v>46.7</v>
      </c>
      <c r="E46" s="168"/>
      <c r="F46" s="160">
        <f>ROUND(D46*E46,0)</f>
        <v>0</v>
      </c>
    </row>
    <row r="47" spans="1:9" s="137" customFormat="1" ht="120" outlineLevel="1" x14ac:dyDescent="0.2">
      <c r="A47" s="161"/>
      <c r="B47" s="128" t="s">
        <v>239</v>
      </c>
      <c r="C47" s="162"/>
      <c r="D47" s="161"/>
      <c r="E47" s="163"/>
      <c r="F47" s="169"/>
      <c r="G47" s="164"/>
      <c r="H47" s="165"/>
      <c r="I47" s="165"/>
    </row>
    <row r="48" spans="1:9" x14ac:dyDescent="0.2">
      <c r="A48" s="166" t="s">
        <v>80</v>
      </c>
      <c r="B48" s="129" t="s">
        <v>233</v>
      </c>
      <c r="C48" s="167" t="s">
        <v>43</v>
      </c>
      <c r="D48" s="129">
        <v>3</v>
      </c>
      <c r="E48" s="168"/>
      <c r="F48" s="160">
        <f>ROUND(D48*E48,0)</f>
        <v>0</v>
      </c>
    </row>
    <row r="49" spans="1:9" s="137" customFormat="1" ht="132" outlineLevel="1" x14ac:dyDescent="0.2">
      <c r="A49" s="161"/>
      <c r="B49" s="128" t="s">
        <v>253</v>
      </c>
      <c r="C49" s="162"/>
      <c r="D49" s="161"/>
      <c r="E49" s="163"/>
      <c r="F49" s="169"/>
      <c r="G49" s="164"/>
      <c r="H49" s="165"/>
      <c r="I49" s="165"/>
    </row>
    <row r="50" spans="1:9" x14ac:dyDescent="0.2">
      <c r="A50" s="166" t="s">
        <v>81</v>
      </c>
      <c r="B50" s="129" t="s">
        <v>232</v>
      </c>
      <c r="C50" s="167" t="s">
        <v>30</v>
      </c>
      <c r="D50" s="129">
        <v>3.9</v>
      </c>
      <c r="E50" s="168"/>
      <c r="F50" s="160">
        <f>ROUND(D50*E50,0)</f>
        <v>0</v>
      </c>
    </row>
    <row r="51" spans="1:9" s="137" customFormat="1" ht="132" outlineLevel="1" x14ac:dyDescent="0.2">
      <c r="A51" s="161"/>
      <c r="B51" s="128" t="s">
        <v>240</v>
      </c>
      <c r="C51" s="162"/>
      <c r="D51" s="161"/>
      <c r="E51" s="163"/>
      <c r="F51" s="169"/>
      <c r="G51" s="164"/>
      <c r="H51" s="165"/>
      <c r="I51" s="165"/>
    </row>
    <row r="52" spans="1:9" x14ac:dyDescent="0.2">
      <c r="A52" s="166" t="s">
        <v>82</v>
      </c>
      <c r="B52" s="129" t="s">
        <v>83</v>
      </c>
      <c r="C52" s="167" t="s">
        <v>43</v>
      </c>
      <c r="D52" s="129">
        <v>6</v>
      </c>
      <c r="E52" s="168"/>
      <c r="F52" s="160">
        <f>ROUND(D52*E52,0)</f>
        <v>0</v>
      </c>
    </row>
    <row r="53" spans="1:9" s="137" customFormat="1" ht="36" outlineLevel="1" x14ac:dyDescent="0.2">
      <c r="A53" s="161"/>
      <c r="B53" s="128" t="s">
        <v>84</v>
      </c>
      <c r="C53" s="162"/>
      <c r="D53" s="161"/>
      <c r="E53" s="163"/>
      <c r="F53" s="169"/>
      <c r="G53" s="164"/>
      <c r="H53" s="165"/>
      <c r="I53" s="165"/>
    </row>
    <row r="54" spans="1:9" x14ac:dyDescent="0.2">
      <c r="A54" s="166" t="s">
        <v>85</v>
      </c>
      <c r="B54" s="129" t="s">
        <v>86</v>
      </c>
      <c r="C54" s="167" t="s">
        <v>43</v>
      </c>
      <c r="D54" s="129">
        <v>1</v>
      </c>
      <c r="E54" s="168"/>
      <c r="F54" s="160">
        <f>ROUND(D54*E54,0)</f>
        <v>0</v>
      </c>
    </row>
    <row r="55" spans="1:9" s="137" customFormat="1" ht="72" outlineLevel="1" x14ac:dyDescent="0.2">
      <c r="A55" s="161"/>
      <c r="B55" s="128" t="s">
        <v>87</v>
      </c>
      <c r="C55" s="162"/>
      <c r="D55" s="161"/>
      <c r="E55" s="163"/>
      <c r="F55" s="169"/>
      <c r="G55" s="164"/>
      <c r="H55" s="165"/>
      <c r="I55" s="165"/>
    </row>
    <row r="56" spans="1:9" x14ac:dyDescent="0.2">
      <c r="A56" s="166" t="s">
        <v>88</v>
      </c>
      <c r="B56" s="129" t="s">
        <v>89</v>
      </c>
      <c r="C56" s="167" t="s">
        <v>43</v>
      </c>
      <c r="D56" s="129">
        <v>1</v>
      </c>
      <c r="E56" s="168"/>
      <c r="F56" s="160">
        <f>ROUND(D56*E56,0)</f>
        <v>0</v>
      </c>
    </row>
    <row r="57" spans="1:9" s="137" customFormat="1" ht="24" outlineLevel="1" x14ac:dyDescent="0.2">
      <c r="A57" s="161"/>
      <c r="B57" s="128" t="s">
        <v>90</v>
      </c>
      <c r="C57" s="162"/>
      <c r="D57" s="161"/>
      <c r="E57" s="163"/>
      <c r="F57" s="169"/>
      <c r="G57" s="164"/>
      <c r="H57" s="165"/>
      <c r="I57" s="165"/>
    </row>
    <row r="58" spans="1:9" x14ac:dyDescent="0.2">
      <c r="A58" s="150">
        <v>5</v>
      </c>
      <c r="B58" s="151" t="s">
        <v>91</v>
      </c>
      <c r="C58" s="152" t="s">
        <v>20</v>
      </c>
      <c r="D58" s="151"/>
      <c r="E58" s="153"/>
      <c r="F58" s="154">
        <f>0+F59+F61+F63+F65+F67+F69+F71+F73+F75+F77+F79</f>
        <v>0</v>
      </c>
    </row>
    <row r="59" spans="1:9" x14ac:dyDescent="0.2">
      <c r="A59" s="166" t="s">
        <v>92</v>
      </c>
      <c r="B59" s="129" t="s">
        <v>93</v>
      </c>
      <c r="C59" s="167" t="s">
        <v>43</v>
      </c>
      <c r="D59" s="129">
        <v>2</v>
      </c>
      <c r="E59" s="168"/>
      <c r="F59" s="160">
        <f>ROUND(D59*E59,0)</f>
        <v>0</v>
      </c>
    </row>
    <row r="60" spans="1:9" s="137" customFormat="1" ht="96" outlineLevel="1" x14ac:dyDescent="0.2">
      <c r="A60" s="161"/>
      <c r="B60" s="128" t="s">
        <v>94</v>
      </c>
      <c r="C60" s="162"/>
      <c r="D60" s="161"/>
      <c r="E60" s="163"/>
      <c r="F60" s="169"/>
      <c r="G60" s="164"/>
      <c r="H60" s="165"/>
      <c r="I60" s="165"/>
    </row>
    <row r="61" spans="1:9" x14ac:dyDescent="0.2">
      <c r="A61" s="166" t="s">
        <v>95</v>
      </c>
      <c r="B61" s="129" t="s">
        <v>96</v>
      </c>
      <c r="C61" s="167" t="s">
        <v>43</v>
      </c>
      <c r="D61" s="129">
        <v>2</v>
      </c>
      <c r="E61" s="168"/>
      <c r="F61" s="160">
        <f>ROUND(D61*E61,0)</f>
        <v>0</v>
      </c>
    </row>
    <row r="62" spans="1:9" s="137" customFormat="1" ht="24" outlineLevel="1" x14ac:dyDescent="0.2">
      <c r="A62" s="161"/>
      <c r="B62" s="128" t="s">
        <v>97</v>
      </c>
      <c r="C62" s="162"/>
      <c r="D62" s="161"/>
      <c r="E62" s="163"/>
      <c r="F62" s="169"/>
      <c r="G62" s="164"/>
      <c r="H62" s="165"/>
      <c r="I62" s="165"/>
    </row>
    <row r="63" spans="1:9" x14ac:dyDescent="0.2">
      <c r="A63" s="166" t="s">
        <v>98</v>
      </c>
      <c r="B63" s="129" t="s">
        <v>99</v>
      </c>
      <c r="C63" s="167" t="s">
        <v>43</v>
      </c>
      <c r="D63" s="129">
        <v>15</v>
      </c>
      <c r="E63" s="168"/>
      <c r="F63" s="160">
        <f>ROUND(D63*E63,0)</f>
        <v>0</v>
      </c>
    </row>
    <row r="64" spans="1:9" s="137" customFormat="1" ht="72" outlineLevel="1" x14ac:dyDescent="0.2">
      <c r="A64" s="161"/>
      <c r="B64" s="128" t="s">
        <v>100</v>
      </c>
      <c r="C64" s="162"/>
      <c r="D64" s="161"/>
      <c r="E64" s="163"/>
      <c r="F64" s="169"/>
      <c r="G64" s="164"/>
      <c r="H64" s="165"/>
      <c r="I64" s="165"/>
    </row>
    <row r="65" spans="1:9" x14ac:dyDescent="0.2">
      <c r="A65" s="166" t="s">
        <v>101</v>
      </c>
      <c r="B65" s="129" t="s">
        <v>102</v>
      </c>
      <c r="C65" s="167" t="s">
        <v>43</v>
      </c>
      <c r="D65" s="129">
        <v>4</v>
      </c>
      <c r="E65" s="168"/>
      <c r="F65" s="160">
        <f>ROUND(D65*E65,0)</f>
        <v>0</v>
      </c>
    </row>
    <row r="66" spans="1:9" s="137" customFormat="1" ht="36" outlineLevel="1" x14ac:dyDescent="0.2">
      <c r="A66" s="161"/>
      <c r="B66" s="128" t="s">
        <v>103</v>
      </c>
      <c r="C66" s="162"/>
      <c r="D66" s="161"/>
      <c r="E66" s="163"/>
      <c r="F66" s="169"/>
      <c r="G66" s="164"/>
      <c r="H66" s="165"/>
      <c r="I66" s="165"/>
    </row>
    <row r="67" spans="1:9" x14ac:dyDescent="0.2">
      <c r="A67" s="166" t="s">
        <v>104</v>
      </c>
      <c r="B67" s="129" t="s">
        <v>241</v>
      </c>
      <c r="C67" s="167" t="s">
        <v>43</v>
      </c>
      <c r="D67" s="129">
        <v>5</v>
      </c>
      <c r="E67" s="168"/>
      <c r="F67" s="160">
        <f>ROUND(D67*E67,0)</f>
        <v>0</v>
      </c>
    </row>
    <row r="68" spans="1:9" s="137" customFormat="1" ht="148.5" customHeight="1" outlineLevel="1" x14ac:dyDescent="0.2">
      <c r="A68" s="161"/>
      <c r="B68" s="128" t="s">
        <v>238</v>
      </c>
      <c r="C68" s="162"/>
      <c r="D68" s="161"/>
      <c r="E68" s="163"/>
      <c r="F68" s="169"/>
      <c r="G68" s="164"/>
      <c r="H68" s="165"/>
      <c r="I68" s="165"/>
    </row>
    <row r="69" spans="1:9" x14ac:dyDescent="0.2">
      <c r="A69" s="166" t="s">
        <v>105</v>
      </c>
      <c r="B69" s="129" t="s">
        <v>242</v>
      </c>
      <c r="C69" s="167" t="s">
        <v>43</v>
      </c>
      <c r="D69" s="129">
        <v>1</v>
      </c>
      <c r="E69" s="168"/>
      <c r="F69" s="160">
        <f>ROUND(D69*E69,0)</f>
        <v>0</v>
      </c>
    </row>
    <row r="70" spans="1:9" s="137" customFormat="1" ht="151.5" customHeight="1" outlineLevel="1" x14ac:dyDescent="0.2">
      <c r="A70" s="161"/>
      <c r="B70" s="128" t="s">
        <v>243</v>
      </c>
      <c r="C70" s="162"/>
      <c r="D70" s="161"/>
      <c r="E70" s="163"/>
      <c r="F70" s="169"/>
      <c r="G70" s="164"/>
      <c r="H70" s="165"/>
      <c r="I70" s="165"/>
    </row>
    <row r="71" spans="1:9" x14ac:dyDescent="0.2">
      <c r="A71" s="166" t="s">
        <v>106</v>
      </c>
      <c r="B71" s="129" t="s">
        <v>107</v>
      </c>
      <c r="C71" s="167" t="s">
        <v>30</v>
      </c>
      <c r="D71" s="129">
        <v>5.5</v>
      </c>
      <c r="E71" s="168"/>
      <c r="F71" s="160">
        <f>ROUND(D71*E71,0)</f>
        <v>0</v>
      </c>
    </row>
    <row r="72" spans="1:9" s="137" customFormat="1" ht="72" outlineLevel="1" x14ac:dyDescent="0.2">
      <c r="A72" s="161"/>
      <c r="B72" s="128" t="s">
        <v>108</v>
      </c>
      <c r="C72" s="162"/>
      <c r="D72" s="161"/>
      <c r="E72" s="163"/>
      <c r="F72" s="169"/>
      <c r="G72" s="164"/>
      <c r="H72" s="165"/>
      <c r="I72" s="165"/>
    </row>
    <row r="73" spans="1:9" x14ac:dyDescent="0.2">
      <c r="A73" s="166" t="s">
        <v>109</v>
      </c>
      <c r="B73" s="129" t="s">
        <v>172</v>
      </c>
      <c r="C73" s="167" t="s">
        <v>43</v>
      </c>
      <c r="D73" s="129">
        <v>2</v>
      </c>
      <c r="E73" s="168"/>
      <c r="F73" s="160">
        <f>ROUND(D73*E73,0)</f>
        <v>0</v>
      </c>
    </row>
    <row r="74" spans="1:9" s="137" customFormat="1" ht="108" outlineLevel="1" x14ac:dyDescent="0.2">
      <c r="A74" s="161"/>
      <c r="B74" s="128" t="s">
        <v>110</v>
      </c>
      <c r="C74" s="162"/>
      <c r="D74" s="161"/>
      <c r="E74" s="163"/>
      <c r="F74" s="169"/>
      <c r="G74" s="164"/>
      <c r="H74" s="165"/>
      <c r="I74" s="165"/>
    </row>
    <row r="75" spans="1:9" x14ac:dyDescent="0.2">
      <c r="A75" s="166" t="s">
        <v>173</v>
      </c>
      <c r="B75" s="129" t="s">
        <v>256</v>
      </c>
      <c r="C75" s="167" t="s">
        <v>43</v>
      </c>
      <c r="D75" s="129">
        <v>2</v>
      </c>
      <c r="E75" s="168"/>
      <c r="F75" s="160">
        <f>ROUND(D75*E75,0)</f>
        <v>0</v>
      </c>
    </row>
    <row r="76" spans="1:9" s="137" customFormat="1" ht="60" outlineLevel="1" x14ac:dyDescent="0.2">
      <c r="A76" s="161"/>
      <c r="B76" s="128" t="s">
        <v>224</v>
      </c>
      <c r="C76" s="162"/>
      <c r="D76" s="161"/>
      <c r="E76" s="163"/>
      <c r="F76" s="169"/>
      <c r="G76" s="164"/>
      <c r="H76" s="165"/>
      <c r="I76" s="165"/>
    </row>
    <row r="77" spans="1:9" x14ac:dyDescent="0.2">
      <c r="A77" s="166" t="s">
        <v>174</v>
      </c>
      <c r="B77" s="129" t="s">
        <v>111</v>
      </c>
      <c r="C77" s="167" t="s">
        <v>43</v>
      </c>
      <c r="D77" s="129">
        <v>4</v>
      </c>
      <c r="E77" s="168"/>
      <c r="F77" s="160">
        <f>ROUND(D77*E77,0)</f>
        <v>0</v>
      </c>
    </row>
    <row r="78" spans="1:9" s="137" customFormat="1" ht="48" outlineLevel="1" x14ac:dyDescent="0.2">
      <c r="A78" s="161"/>
      <c r="B78" s="128" t="s">
        <v>112</v>
      </c>
      <c r="C78" s="162"/>
      <c r="D78" s="161"/>
      <c r="E78" s="163"/>
      <c r="F78" s="169"/>
      <c r="G78" s="164"/>
      <c r="H78" s="165"/>
      <c r="I78" s="165"/>
    </row>
    <row r="79" spans="1:9" x14ac:dyDescent="0.2">
      <c r="A79" s="166" t="s">
        <v>175</v>
      </c>
      <c r="B79" s="129" t="s">
        <v>230</v>
      </c>
      <c r="C79" s="167" t="s">
        <v>43</v>
      </c>
      <c r="D79" s="129">
        <v>10</v>
      </c>
      <c r="E79" s="168"/>
      <c r="F79" s="160">
        <f>ROUND(D79*E79,0)</f>
        <v>0</v>
      </c>
    </row>
    <row r="80" spans="1:9" s="137" customFormat="1" ht="96.75" outlineLevel="1" thickBot="1" x14ac:dyDescent="0.25">
      <c r="A80" s="170"/>
      <c r="B80" s="128" t="s">
        <v>113</v>
      </c>
      <c r="C80" s="171"/>
      <c r="D80" s="170"/>
      <c r="E80" s="172"/>
      <c r="F80" s="173"/>
      <c r="G80" s="164"/>
      <c r="H80" s="165"/>
      <c r="I80" s="165"/>
    </row>
    <row r="81" spans="1:6" ht="15" thickBot="1" x14ac:dyDescent="0.25">
      <c r="A81" s="174"/>
      <c r="B81" s="175" t="s">
        <v>19</v>
      </c>
      <c r="C81" s="176" t="s">
        <v>20</v>
      </c>
      <c r="D81" s="175"/>
      <c r="E81" s="177"/>
      <c r="F81" s="178">
        <f>SUM(F11:F17,F20:F24,F27:F43,F46:F56,F59:F79)</f>
        <v>0</v>
      </c>
    </row>
  </sheetData>
  <pageMargins left="0.70866141732283472" right="0.70866141732283472" top="0.78740157480314965" bottom="0.78740157480314965" header="0.31496062992125984" footer="0.31496062992125984"/>
  <pageSetup paperSize="9" scale="56" fitToHeight="0" orientation="portrait" r:id="rId1"/>
  <rowBreaks count="2" manualBreakCount="2">
    <brk id="28" max="16383" man="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66"/>
  <sheetViews>
    <sheetView view="pageBreakPreview" zoomScale="80" zoomScaleNormal="100" zoomScaleSheetLayoutView="80" workbookViewId="0"/>
  </sheetViews>
  <sheetFormatPr defaultRowHeight="15" outlineLevelRow="1" x14ac:dyDescent="0.25"/>
  <cols>
    <col min="1" max="1" width="9.140625" style="2"/>
    <col min="2" max="2" width="92.42578125" style="2" customWidth="1"/>
    <col min="3" max="3" width="8.5703125" style="7" customWidth="1"/>
    <col min="4" max="4" width="9.140625" style="2"/>
    <col min="5" max="5" width="17.85546875" style="4" customWidth="1"/>
    <col min="6" max="7" width="18.140625" style="3" customWidth="1"/>
    <col min="8" max="9" width="9.140625" style="2"/>
  </cols>
  <sheetData>
    <row r="1" spans="1:9" x14ac:dyDescent="0.25">
      <c r="A1" s="56"/>
      <c r="B1" s="130" t="s">
        <v>254</v>
      </c>
      <c r="C1" s="57"/>
      <c r="D1" s="56" t="s">
        <v>3</v>
      </c>
      <c r="E1" s="58" t="s">
        <v>4</v>
      </c>
      <c r="F1" s="59" t="s">
        <v>115</v>
      </c>
    </row>
    <row r="2" spans="1:9" x14ac:dyDescent="0.25">
      <c r="A2" s="56"/>
      <c r="B2" s="56"/>
      <c r="C2" s="57"/>
      <c r="D2" s="56"/>
      <c r="E2" s="58" t="s">
        <v>6</v>
      </c>
      <c r="F2" s="59" t="s">
        <v>116</v>
      </c>
    </row>
    <row r="3" spans="1:9" x14ac:dyDescent="0.25">
      <c r="A3" s="56"/>
      <c r="B3" s="56" t="s">
        <v>0</v>
      </c>
      <c r="C3" s="57"/>
      <c r="D3" s="56"/>
      <c r="E3" s="58" t="s">
        <v>8</v>
      </c>
      <c r="F3" s="59" t="s">
        <v>117</v>
      </c>
    </row>
    <row r="4" spans="1:9" x14ac:dyDescent="0.25">
      <c r="A4" s="56"/>
      <c r="B4" s="60" t="s">
        <v>114</v>
      </c>
      <c r="C4" s="57"/>
      <c r="D4" s="56"/>
      <c r="E4" s="58" t="s">
        <v>10</v>
      </c>
      <c r="F4" s="61">
        <v>250</v>
      </c>
    </row>
    <row r="5" spans="1:9" x14ac:dyDescent="0.25">
      <c r="A5" s="56"/>
      <c r="B5" s="56" t="s">
        <v>2</v>
      </c>
      <c r="C5" s="57"/>
      <c r="D5" s="56"/>
      <c r="E5" s="58" t="s">
        <v>11</v>
      </c>
      <c r="F5" s="61">
        <v>85</v>
      </c>
    </row>
    <row r="6" spans="1:9" s="1" customFormat="1" x14ac:dyDescent="0.25">
      <c r="A6" s="56"/>
      <c r="B6" s="56"/>
      <c r="C6" s="57"/>
      <c r="D6" s="56"/>
      <c r="E6" s="58"/>
      <c r="F6" s="59"/>
      <c r="G6" s="3"/>
      <c r="H6" s="2"/>
      <c r="I6" s="2"/>
    </row>
    <row r="7" spans="1:9" x14ac:dyDescent="0.25">
      <c r="A7" s="56"/>
      <c r="B7" s="56"/>
      <c r="C7" s="57"/>
      <c r="D7" s="56"/>
      <c r="E7" s="58"/>
      <c r="F7" s="59"/>
    </row>
    <row r="8" spans="1:9" s="6" customFormat="1" ht="21" x14ac:dyDescent="0.25">
      <c r="A8" s="62" t="s">
        <v>12</v>
      </c>
      <c r="B8" s="63" t="s">
        <v>13</v>
      </c>
      <c r="C8" s="64" t="s">
        <v>14</v>
      </c>
      <c r="D8" s="63" t="s">
        <v>15</v>
      </c>
      <c r="E8" s="65" t="s">
        <v>16</v>
      </c>
      <c r="F8" s="66" t="s">
        <v>17</v>
      </c>
      <c r="G8" s="8"/>
    </row>
    <row r="9" spans="1:9" x14ac:dyDescent="0.25">
      <c r="A9" s="89" t="s">
        <v>18</v>
      </c>
      <c r="B9" s="90" t="s">
        <v>19</v>
      </c>
      <c r="C9" s="91" t="s">
        <v>20</v>
      </c>
      <c r="D9" s="90"/>
      <c r="E9" s="92"/>
      <c r="F9" s="93">
        <f>0+F10+F20+F25+F44+F51</f>
        <v>0</v>
      </c>
    </row>
    <row r="10" spans="1:9" x14ac:dyDescent="0.25">
      <c r="A10" s="94">
        <v>1</v>
      </c>
      <c r="B10" s="95" t="s">
        <v>21</v>
      </c>
      <c r="C10" s="96" t="s">
        <v>20</v>
      </c>
      <c r="D10" s="95"/>
      <c r="E10" s="97"/>
      <c r="F10" s="98">
        <f>0+F11+F13+F15+F18</f>
        <v>0</v>
      </c>
    </row>
    <row r="11" spans="1:9" ht="28.5" x14ac:dyDescent="0.25">
      <c r="A11" s="67" t="s">
        <v>22</v>
      </c>
      <c r="B11" s="68" t="s">
        <v>235</v>
      </c>
      <c r="C11" s="69" t="s">
        <v>23</v>
      </c>
      <c r="D11" s="70">
        <v>1</v>
      </c>
      <c r="E11" s="71"/>
      <c r="F11" s="72">
        <f t="shared" ref="F11:F15" si="0">ROUND(D11*E11,0)</f>
        <v>0</v>
      </c>
    </row>
    <row r="12" spans="1:9" s="1" customFormat="1" ht="123.75" customHeight="1" outlineLevel="1" x14ac:dyDescent="0.25">
      <c r="A12" s="73"/>
      <c r="B12" s="74" t="s">
        <v>24</v>
      </c>
      <c r="C12" s="75"/>
      <c r="D12" s="73"/>
      <c r="E12" s="76"/>
      <c r="F12" s="72"/>
      <c r="G12" s="10"/>
      <c r="H12" s="9"/>
      <c r="I12" s="9"/>
    </row>
    <row r="13" spans="1:9" x14ac:dyDescent="0.25">
      <c r="A13" s="67" t="s">
        <v>25</v>
      </c>
      <c r="B13" s="78" t="s">
        <v>168</v>
      </c>
      <c r="C13" s="69" t="s">
        <v>26</v>
      </c>
      <c r="D13" s="70">
        <v>15</v>
      </c>
      <c r="E13" s="71"/>
      <c r="F13" s="72">
        <f t="shared" si="0"/>
        <v>0</v>
      </c>
    </row>
    <row r="14" spans="1:9" s="1" customFormat="1" ht="57.75" customHeight="1" outlineLevel="1" x14ac:dyDescent="0.25">
      <c r="A14" s="73"/>
      <c r="B14" s="74" t="s">
        <v>27</v>
      </c>
      <c r="C14" s="75"/>
      <c r="D14" s="73"/>
      <c r="E14" s="76"/>
      <c r="F14" s="72"/>
      <c r="G14" s="10"/>
      <c r="H14" s="9"/>
      <c r="I14" s="9"/>
    </row>
    <row r="15" spans="1:9" ht="15" customHeight="1" x14ac:dyDescent="0.25">
      <c r="A15" s="67" t="s">
        <v>28</v>
      </c>
      <c r="B15" s="70" t="s">
        <v>29</v>
      </c>
      <c r="C15" s="69" t="s">
        <v>30</v>
      </c>
      <c r="D15" s="70">
        <v>16.600000000000001</v>
      </c>
      <c r="E15" s="71"/>
      <c r="F15" s="72">
        <f t="shared" si="0"/>
        <v>0</v>
      </c>
    </row>
    <row r="16" spans="1:9" s="1" customFormat="1" ht="34.5" customHeight="1" outlineLevel="1" x14ac:dyDescent="0.25">
      <c r="A16" s="73"/>
      <c r="B16" s="74" t="s">
        <v>31</v>
      </c>
      <c r="C16" s="75"/>
      <c r="D16" s="73"/>
      <c r="E16" s="76"/>
      <c r="F16" s="72"/>
      <c r="G16" s="10"/>
      <c r="H16" s="9"/>
      <c r="I16" s="9"/>
    </row>
    <row r="17" spans="1:9" s="1" customFormat="1" ht="15" customHeight="1" x14ac:dyDescent="0.25">
      <c r="A17" s="67" t="s">
        <v>32</v>
      </c>
      <c r="B17" s="70" t="s">
        <v>33</v>
      </c>
      <c r="C17" s="69" t="s">
        <v>20</v>
      </c>
      <c r="D17" s="70"/>
      <c r="E17" s="71"/>
      <c r="F17" s="72"/>
      <c r="G17" s="3"/>
      <c r="H17" s="2"/>
      <c r="I17" s="2"/>
    </row>
    <row r="18" spans="1:9" ht="15" customHeight="1" x14ac:dyDescent="0.25">
      <c r="A18" s="77" t="s">
        <v>34</v>
      </c>
      <c r="B18" s="78" t="s">
        <v>169</v>
      </c>
      <c r="C18" s="79" t="s">
        <v>23</v>
      </c>
      <c r="D18" s="78">
        <v>1</v>
      </c>
      <c r="E18" s="80"/>
      <c r="F18" s="72">
        <f>ROUND(D18*E18,0)</f>
        <v>0</v>
      </c>
    </row>
    <row r="19" spans="1:9" s="1" customFormat="1" ht="76.5" customHeight="1" outlineLevel="1" x14ac:dyDescent="0.25">
      <c r="A19" s="73"/>
      <c r="B19" s="74" t="s">
        <v>35</v>
      </c>
      <c r="C19" s="75"/>
      <c r="D19" s="73"/>
      <c r="E19" s="76"/>
      <c r="F19" s="81"/>
      <c r="G19" s="10"/>
      <c r="H19" s="9"/>
      <c r="I19" s="9"/>
    </row>
    <row r="20" spans="1:9" ht="15" customHeight="1" x14ac:dyDescent="0.25">
      <c r="A20" s="94">
        <v>2</v>
      </c>
      <c r="B20" s="95" t="s">
        <v>36</v>
      </c>
      <c r="C20" s="96" t="s">
        <v>20</v>
      </c>
      <c r="D20" s="95"/>
      <c r="E20" s="97"/>
      <c r="F20" s="98">
        <f>0+F21+F23</f>
        <v>0</v>
      </c>
    </row>
    <row r="21" spans="1:9" s="1" customFormat="1" ht="15" customHeight="1" x14ac:dyDescent="0.25">
      <c r="A21" s="77" t="s">
        <v>37</v>
      </c>
      <c r="B21" s="78" t="s">
        <v>38</v>
      </c>
      <c r="C21" s="79" t="s">
        <v>30</v>
      </c>
      <c r="D21" s="78">
        <v>2.4</v>
      </c>
      <c r="E21" s="80"/>
      <c r="F21" s="72">
        <f>ROUND(D21*E21,0)</f>
        <v>0</v>
      </c>
      <c r="G21" s="3"/>
      <c r="H21" s="2"/>
      <c r="I21" s="2"/>
    </row>
    <row r="22" spans="1:9" s="1" customFormat="1" ht="171" customHeight="1" outlineLevel="1" x14ac:dyDescent="0.25">
      <c r="A22" s="73"/>
      <c r="B22" s="74" t="s">
        <v>39</v>
      </c>
      <c r="C22" s="75"/>
      <c r="D22" s="73"/>
      <c r="E22" s="76"/>
      <c r="F22" s="81"/>
      <c r="G22" s="10"/>
      <c r="H22" s="9"/>
      <c r="I22" s="9"/>
    </row>
    <row r="23" spans="1:9" ht="15" customHeight="1" x14ac:dyDescent="0.25">
      <c r="A23" s="77" t="s">
        <v>40</v>
      </c>
      <c r="B23" s="78" t="s">
        <v>42</v>
      </c>
      <c r="C23" s="79" t="s">
        <v>43</v>
      </c>
      <c r="D23" s="78">
        <v>2</v>
      </c>
      <c r="E23" s="80"/>
      <c r="F23" s="72">
        <f>ROUND(D23*E23,0)</f>
        <v>0</v>
      </c>
    </row>
    <row r="24" spans="1:9" s="1" customFormat="1" ht="66.75" customHeight="1" outlineLevel="1" x14ac:dyDescent="0.25">
      <c r="A24" s="73"/>
      <c r="B24" s="74" t="s">
        <v>44</v>
      </c>
      <c r="C24" s="75"/>
      <c r="D24" s="73"/>
      <c r="E24" s="76"/>
      <c r="F24" s="81"/>
      <c r="G24" s="10"/>
      <c r="H24" s="9"/>
      <c r="I24" s="9"/>
    </row>
    <row r="25" spans="1:9" ht="15" customHeight="1" x14ac:dyDescent="0.25">
      <c r="A25" s="94">
        <v>3</v>
      </c>
      <c r="B25" s="95" t="s">
        <v>51</v>
      </c>
      <c r="C25" s="96" t="s">
        <v>20</v>
      </c>
      <c r="D25" s="95"/>
      <c r="E25" s="97"/>
      <c r="F25" s="98">
        <f>0+F26+F28+F30+F32+F34+F36+F38+F40+F42</f>
        <v>0</v>
      </c>
    </row>
    <row r="26" spans="1:9" s="1" customFormat="1" ht="15" customHeight="1" x14ac:dyDescent="0.25">
      <c r="A26" s="77" t="s">
        <v>52</v>
      </c>
      <c r="B26" s="78" t="s">
        <v>118</v>
      </c>
      <c r="C26" s="79" t="s">
        <v>43</v>
      </c>
      <c r="D26" s="78">
        <v>1</v>
      </c>
      <c r="E26" s="80"/>
      <c r="F26" s="72">
        <f>ROUND(D26*E26,0)</f>
        <v>0</v>
      </c>
      <c r="G26" s="3"/>
      <c r="H26" s="2"/>
      <c r="I26" s="2"/>
    </row>
    <row r="27" spans="1:9" s="1" customFormat="1" ht="177.75" customHeight="1" outlineLevel="1" x14ac:dyDescent="0.25">
      <c r="A27" s="73"/>
      <c r="B27" s="74" t="s">
        <v>119</v>
      </c>
      <c r="C27" s="75"/>
      <c r="D27" s="73"/>
      <c r="E27" s="76"/>
      <c r="F27" s="81"/>
      <c r="G27" s="10"/>
      <c r="H27" s="9"/>
      <c r="I27" s="9"/>
    </row>
    <row r="28" spans="1:9" s="1" customFormat="1" x14ac:dyDescent="0.25">
      <c r="A28" s="77" t="s">
        <v>55</v>
      </c>
      <c r="B28" s="78" t="s">
        <v>244</v>
      </c>
      <c r="C28" s="79" t="s">
        <v>43</v>
      </c>
      <c r="D28" s="78">
        <v>1</v>
      </c>
      <c r="E28" s="80"/>
      <c r="F28" s="72">
        <f>E28*D28</f>
        <v>0</v>
      </c>
      <c r="G28" s="10"/>
      <c r="H28" s="9"/>
      <c r="I28" s="9"/>
    </row>
    <row r="29" spans="1:9" s="1" customFormat="1" ht="143.25" customHeight="1" outlineLevel="1" x14ac:dyDescent="0.25">
      <c r="A29" s="73"/>
      <c r="B29" s="74" t="s">
        <v>184</v>
      </c>
      <c r="C29" s="75"/>
      <c r="D29" s="73"/>
      <c r="E29" s="76"/>
      <c r="F29" s="81"/>
      <c r="G29" s="10"/>
      <c r="H29" s="9"/>
      <c r="I29" s="9"/>
    </row>
    <row r="30" spans="1:9" x14ac:dyDescent="0.25">
      <c r="A30" s="77" t="s">
        <v>58</v>
      </c>
      <c r="B30" s="78" t="s">
        <v>62</v>
      </c>
      <c r="C30" s="79" t="s">
        <v>43</v>
      </c>
      <c r="D30" s="78">
        <v>3</v>
      </c>
      <c r="E30" s="80"/>
      <c r="F30" s="72">
        <f>ROUND(D30*E30,0)</f>
        <v>0</v>
      </c>
    </row>
    <row r="31" spans="1:9" s="1" customFormat="1" ht="48" outlineLevel="1" x14ac:dyDescent="0.25">
      <c r="A31" s="73"/>
      <c r="B31" s="74" t="s">
        <v>63</v>
      </c>
      <c r="C31" s="75"/>
      <c r="D31" s="73"/>
      <c r="E31" s="76"/>
      <c r="F31" s="81"/>
      <c r="G31" s="10"/>
      <c r="H31" s="9"/>
      <c r="I31" s="9"/>
    </row>
    <row r="32" spans="1:9" s="1" customFormat="1" ht="15" customHeight="1" x14ac:dyDescent="0.25">
      <c r="A32" s="77" t="s">
        <v>61</v>
      </c>
      <c r="B32" s="78" t="s">
        <v>65</v>
      </c>
      <c r="C32" s="79" t="s">
        <v>43</v>
      </c>
      <c r="D32" s="78">
        <v>3</v>
      </c>
      <c r="E32" s="80"/>
      <c r="F32" s="72">
        <f>ROUND(D32*E32,0)</f>
        <v>0</v>
      </c>
      <c r="G32" s="3"/>
      <c r="H32" s="2"/>
      <c r="I32" s="2"/>
    </row>
    <row r="33" spans="1:9" s="1" customFormat="1" ht="24" outlineLevel="1" x14ac:dyDescent="0.25">
      <c r="A33" s="73"/>
      <c r="B33" s="74" t="s">
        <v>66</v>
      </c>
      <c r="C33" s="75"/>
      <c r="D33" s="73"/>
      <c r="E33" s="76"/>
      <c r="F33" s="81"/>
      <c r="G33" s="10"/>
      <c r="H33" s="9"/>
      <c r="I33" s="9"/>
    </row>
    <row r="34" spans="1:9" x14ac:dyDescent="0.25">
      <c r="A34" s="77" t="s">
        <v>64</v>
      </c>
      <c r="B34" s="78" t="s">
        <v>68</v>
      </c>
      <c r="C34" s="79" t="s">
        <v>43</v>
      </c>
      <c r="D34" s="78">
        <v>8</v>
      </c>
      <c r="E34" s="80"/>
      <c r="F34" s="72">
        <f>ROUND(D34*E34,0)</f>
        <v>0</v>
      </c>
    </row>
    <row r="35" spans="1:9" s="1" customFormat="1" ht="33.75" customHeight="1" outlineLevel="1" x14ac:dyDescent="0.25">
      <c r="A35" s="73"/>
      <c r="B35" s="74" t="s">
        <v>69</v>
      </c>
      <c r="C35" s="75"/>
      <c r="D35" s="73"/>
      <c r="E35" s="76"/>
      <c r="F35" s="81"/>
      <c r="G35" s="10"/>
      <c r="H35" s="9"/>
      <c r="I35" s="9"/>
    </row>
    <row r="36" spans="1:9" x14ac:dyDescent="0.25">
      <c r="A36" s="77" t="s">
        <v>67</v>
      </c>
      <c r="B36" s="78" t="s">
        <v>71</v>
      </c>
      <c r="C36" s="79" t="s">
        <v>43</v>
      </c>
      <c r="D36" s="78">
        <v>1</v>
      </c>
      <c r="E36" s="80"/>
      <c r="F36" s="72">
        <f>ROUND(D36*E36,0)</f>
        <v>0</v>
      </c>
    </row>
    <row r="37" spans="1:9" s="1" customFormat="1" ht="191.25" customHeight="1" outlineLevel="1" x14ac:dyDescent="0.25">
      <c r="A37" s="73"/>
      <c r="B37" s="74" t="s">
        <v>72</v>
      </c>
      <c r="C37" s="75"/>
      <c r="D37" s="73"/>
      <c r="E37" s="76"/>
      <c r="F37" s="81"/>
      <c r="G37" s="10"/>
      <c r="H37" s="9"/>
      <c r="I37" s="9"/>
    </row>
    <row r="38" spans="1:9" x14ac:dyDescent="0.25">
      <c r="A38" s="77" t="s">
        <v>70</v>
      </c>
      <c r="B38" s="78" t="s">
        <v>120</v>
      </c>
      <c r="C38" s="79" t="s">
        <v>43</v>
      </c>
      <c r="D38" s="78">
        <v>1</v>
      </c>
      <c r="E38" s="80"/>
      <c r="F38" s="72">
        <f>ROUND(D38*E38,0)</f>
        <v>0</v>
      </c>
    </row>
    <row r="39" spans="1:9" s="1" customFormat="1" ht="168" customHeight="1" outlineLevel="1" x14ac:dyDescent="0.25">
      <c r="A39" s="73"/>
      <c r="B39" s="74" t="s">
        <v>121</v>
      </c>
      <c r="C39" s="75"/>
      <c r="D39" s="73"/>
      <c r="E39" s="76"/>
      <c r="F39" s="81"/>
      <c r="G39" s="10"/>
      <c r="H39" s="9"/>
      <c r="I39" s="9"/>
    </row>
    <row r="40" spans="1:9" x14ac:dyDescent="0.25">
      <c r="A40" s="77" t="s">
        <v>73</v>
      </c>
      <c r="B40" s="78" t="s">
        <v>164</v>
      </c>
      <c r="C40" s="79" t="s">
        <v>43</v>
      </c>
      <c r="D40" s="78">
        <v>1</v>
      </c>
      <c r="E40" s="80"/>
      <c r="F40" s="72">
        <f>ROUND(D40*E40,0)</f>
        <v>0</v>
      </c>
    </row>
    <row r="41" spans="1:9" s="1" customFormat="1" ht="87.75" customHeight="1" outlineLevel="1" x14ac:dyDescent="0.25">
      <c r="A41" s="73"/>
      <c r="B41" s="74" t="s">
        <v>75</v>
      </c>
      <c r="C41" s="75"/>
      <c r="D41" s="73"/>
      <c r="E41" s="76"/>
      <c r="F41" s="81"/>
      <c r="G41" s="10"/>
      <c r="H41" s="9"/>
      <c r="I41" s="9"/>
    </row>
    <row r="42" spans="1:9" x14ac:dyDescent="0.25">
      <c r="A42" s="77" t="s">
        <v>185</v>
      </c>
      <c r="B42" s="78" t="s">
        <v>171</v>
      </c>
      <c r="C42" s="79" t="s">
        <v>23</v>
      </c>
      <c r="D42" s="78">
        <v>1</v>
      </c>
      <c r="E42" s="80"/>
      <c r="F42" s="72">
        <f>ROUND(D42*E42,0)</f>
        <v>0</v>
      </c>
    </row>
    <row r="43" spans="1:9" s="1" customFormat="1" outlineLevel="1" x14ac:dyDescent="0.25">
      <c r="A43" s="73"/>
      <c r="B43" s="74" t="s">
        <v>228</v>
      </c>
      <c r="C43" s="75"/>
      <c r="D43" s="73"/>
      <c r="E43" s="76"/>
      <c r="F43" s="81"/>
      <c r="G43" s="10"/>
      <c r="H43" s="9"/>
      <c r="I43" s="9"/>
    </row>
    <row r="44" spans="1:9" x14ac:dyDescent="0.25">
      <c r="A44" s="94">
        <v>4</v>
      </c>
      <c r="B44" s="95" t="s">
        <v>78</v>
      </c>
      <c r="C44" s="96" t="s">
        <v>20</v>
      </c>
      <c r="D44" s="95"/>
      <c r="E44" s="97"/>
      <c r="F44" s="98">
        <f>0+F45+F47+F49</f>
        <v>0</v>
      </c>
    </row>
    <row r="45" spans="1:9" x14ac:dyDescent="0.25">
      <c r="A45" s="77" t="s">
        <v>79</v>
      </c>
      <c r="B45" s="88" t="s">
        <v>231</v>
      </c>
      <c r="C45" s="79" t="s">
        <v>30</v>
      </c>
      <c r="D45" s="78">
        <v>15.6</v>
      </c>
      <c r="E45" s="80"/>
      <c r="F45" s="72">
        <f>ROUND(D45*E45,0)</f>
        <v>0</v>
      </c>
    </row>
    <row r="46" spans="1:9" s="1" customFormat="1" ht="131.25" customHeight="1" outlineLevel="1" x14ac:dyDescent="0.25">
      <c r="A46" s="73"/>
      <c r="B46" s="128" t="s">
        <v>245</v>
      </c>
      <c r="C46" s="75"/>
      <c r="D46" s="73"/>
      <c r="E46" s="76"/>
      <c r="F46" s="81"/>
      <c r="G46" s="10"/>
      <c r="H46" s="9"/>
      <c r="I46" s="9"/>
    </row>
    <row r="47" spans="1:9" x14ac:dyDescent="0.25">
      <c r="A47" s="77" t="s">
        <v>80</v>
      </c>
      <c r="B47" s="129" t="s">
        <v>233</v>
      </c>
      <c r="C47" s="79" t="s">
        <v>43</v>
      </c>
      <c r="D47" s="78">
        <v>4</v>
      </c>
      <c r="E47" s="80"/>
      <c r="F47" s="72">
        <f>ROUND(D47*E47,0)</f>
        <v>0</v>
      </c>
    </row>
    <row r="48" spans="1:9" s="1" customFormat="1" ht="137.25" customHeight="1" outlineLevel="1" x14ac:dyDescent="0.25">
      <c r="A48" s="73"/>
      <c r="B48" s="128" t="s">
        <v>246</v>
      </c>
      <c r="C48" s="75"/>
      <c r="D48" s="73"/>
      <c r="E48" s="76"/>
      <c r="F48" s="81"/>
      <c r="G48" s="10"/>
      <c r="H48" s="9"/>
      <c r="I48" s="9"/>
    </row>
    <row r="49" spans="1:9" x14ac:dyDescent="0.25">
      <c r="A49" s="77" t="s">
        <v>81</v>
      </c>
      <c r="B49" s="78" t="s">
        <v>83</v>
      </c>
      <c r="C49" s="79" t="s">
        <v>43</v>
      </c>
      <c r="D49" s="78">
        <v>2</v>
      </c>
      <c r="E49" s="80"/>
      <c r="F49" s="72">
        <f>ROUND(D49*E49,0)</f>
        <v>0</v>
      </c>
    </row>
    <row r="50" spans="1:9" s="1" customFormat="1" ht="44.25" customHeight="1" outlineLevel="1" x14ac:dyDescent="0.25">
      <c r="A50" s="73"/>
      <c r="B50" s="74" t="s">
        <v>84</v>
      </c>
      <c r="C50" s="75"/>
      <c r="D50" s="73"/>
      <c r="E50" s="76"/>
      <c r="F50" s="81"/>
      <c r="G50" s="10"/>
      <c r="H50" s="9"/>
      <c r="I50" s="9"/>
    </row>
    <row r="51" spans="1:9" x14ac:dyDescent="0.25">
      <c r="A51" s="94">
        <v>5</v>
      </c>
      <c r="B51" s="95" t="s">
        <v>91</v>
      </c>
      <c r="C51" s="96" t="s">
        <v>20</v>
      </c>
      <c r="D51" s="95"/>
      <c r="E51" s="97"/>
      <c r="F51" s="98">
        <f>0+F52+F54+F56+F58+F60+F62+F64</f>
        <v>0</v>
      </c>
    </row>
    <row r="52" spans="1:9" x14ac:dyDescent="0.25">
      <c r="A52" s="77" t="s">
        <v>92</v>
      </c>
      <c r="B52" s="78" t="s">
        <v>226</v>
      </c>
      <c r="C52" s="79" t="s">
        <v>43</v>
      </c>
      <c r="D52" s="78">
        <v>1</v>
      </c>
      <c r="E52" s="80"/>
      <c r="F52" s="72">
        <f>ROUND(D52*E52,0)</f>
        <v>0</v>
      </c>
    </row>
    <row r="53" spans="1:9" s="1" customFormat="1" ht="66" customHeight="1" outlineLevel="1" x14ac:dyDescent="0.25">
      <c r="A53" s="73"/>
      <c r="B53" s="87" t="s">
        <v>224</v>
      </c>
      <c r="C53" s="75"/>
      <c r="D53" s="73"/>
      <c r="E53" s="76"/>
      <c r="F53" s="81"/>
      <c r="G53" s="10"/>
      <c r="H53" s="9"/>
      <c r="I53" s="9"/>
    </row>
    <row r="54" spans="1:9" x14ac:dyDescent="0.25">
      <c r="A54" s="77" t="s">
        <v>95</v>
      </c>
      <c r="B54" s="78" t="s">
        <v>180</v>
      </c>
      <c r="C54" s="79" t="s">
        <v>43</v>
      </c>
      <c r="D54" s="78">
        <v>1</v>
      </c>
      <c r="E54" s="80"/>
      <c r="F54" s="72">
        <f>ROUND(D54*E54,0)</f>
        <v>0</v>
      </c>
    </row>
    <row r="55" spans="1:9" s="1" customFormat="1" ht="64.5" customHeight="1" outlineLevel="1" x14ac:dyDescent="0.25">
      <c r="A55" s="73"/>
      <c r="B55" s="74" t="s">
        <v>112</v>
      </c>
      <c r="C55" s="75"/>
      <c r="D55" s="73"/>
      <c r="E55" s="76"/>
      <c r="F55" s="81"/>
      <c r="G55" s="10"/>
      <c r="H55" s="9"/>
      <c r="I55" s="9"/>
    </row>
    <row r="56" spans="1:9" x14ac:dyDescent="0.25">
      <c r="A56" s="77" t="s">
        <v>98</v>
      </c>
      <c r="B56" s="78" t="s">
        <v>122</v>
      </c>
      <c r="C56" s="79" t="s">
        <v>43</v>
      </c>
      <c r="D56" s="78">
        <v>24</v>
      </c>
      <c r="E56" s="80"/>
      <c r="F56" s="72">
        <f>ROUND(D56*E56,0)</f>
        <v>0</v>
      </c>
    </row>
    <row r="57" spans="1:9" s="1" customFormat="1" ht="81.75" customHeight="1" outlineLevel="1" x14ac:dyDescent="0.25">
      <c r="A57" s="73"/>
      <c r="B57" s="74" t="s">
        <v>123</v>
      </c>
      <c r="C57" s="75"/>
      <c r="D57" s="73"/>
      <c r="E57" s="76"/>
      <c r="F57" s="81"/>
      <c r="G57" s="10"/>
      <c r="H57" s="9"/>
      <c r="I57" s="9"/>
    </row>
    <row r="58" spans="1:9" x14ac:dyDescent="0.25">
      <c r="A58" s="77" t="s">
        <v>101</v>
      </c>
      <c r="B58" s="78" t="s">
        <v>124</v>
      </c>
      <c r="C58" s="79" t="s">
        <v>43</v>
      </c>
      <c r="D58" s="78">
        <v>4</v>
      </c>
      <c r="E58" s="80"/>
      <c r="F58" s="72">
        <f>ROUND(D58*E58,0)</f>
        <v>0</v>
      </c>
    </row>
    <row r="59" spans="1:9" s="1" customFormat="1" ht="81.75" customHeight="1" outlineLevel="1" x14ac:dyDescent="0.25">
      <c r="A59" s="73"/>
      <c r="B59" s="74" t="s">
        <v>100</v>
      </c>
      <c r="C59" s="75"/>
      <c r="D59" s="73"/>
      <c r="E59" s="76"/>
      <c r="F59" s="81"/>
      <c r="G59" s="10"/>
      <c r="H59" s="9"/>
      <c r="I59" s="9"/>
    </row>
    <row r="60" spans="1:9" x14ac:dyDescent="0.25">
      <c r="A60" s="77" t="s">
        <v>104</v>
      </c>
      <c r="B60" s="78" t="s">
        <v>230</v>
      </c>
      <c r="C60" s="79" t="s">
        <v>43</v>
      </c>
      <c r="D60" s="78">
        <v>2</v>
      </c>
      <c r="E60" s="80"/>
      <c r="F60" s="72">
        <f>ROUND(D60*E60,0)</f>
        <v>0</v>
      </c>
    </row>
    <row r="61" spans="1:9" s="1" customFormat="1" ht="115.5" customHeight="1" outlineLevel="1" x14ac:dyDescent="0.25">
      <c r="A61" s="73"/>
      <c r="B61" s="74" t="s">
        <v>113</v>
      </c>
      <c r="C61" s="75"/>
      <c r="D61" s="73"/>
      <c r="E61" s="76"/>
      <c r="F61" s="81"/>
      <c r="G61" s="10"/>
      <c r="H61" s="9"/>
      <c r="I61" s="9"/>
    </row>
    <row r="62" spans="1:9" x14ac:dyDescent="0.25">
      <c r="A62" s="77" t="s">
        <v>105</v>
      </c>
      <c r="B62" s="78" t="s">
        <v>125</v>
      </c>
      <c r="C62" s="79" t="s">
        <v>30</v>
      </c>
      <c r="D62" s="78">
        <v>5.6</v>
      </c>
      <c r="E62" s="80"/>
      <c r="F62" s="72">
        <f>ROUND(D62*E62,0)</f>
        <v>0</v>
      </c>
    </row>
    <row r="63" spans="1:9" s="1" customFormat="1" ht="85.5" customHeight="1" outlineLevel="1" x14ac:dyDescent="0.25">
      <c r="A63" s="73"/>
      <c r="B63" s="74" t="s">
        <v>126</v>
      </c>
      <c r="C63" s="75"/>
      <c r="D63" s="73"/>
      <c r="E63" s="76"/>
      <c r="F63" s="81"/>
      <c r="G63" s="10"/>
      <c r="H63" s="9"/>
      <c r="I63" s="9"/>
    </row>
    <row r="64" spans="1:9" x14ac:dyDescent="0.25">
      <c r="A64" s="77" t="s">
        <v>106</v>
      </c>
      <c r="B64" s="78" t="s">
        <v>181</v>
      </c>
      <c r="C64" s="79" t="s">
        <v>43</v>
      </c>
      <c r="D64" s="78">
        <v>6</v>
      </c>
      <c r="E64" s="80"/>
      <c r="F64" s="72">
        <f>ROUND(D64*E64,0)</f>
        <v>0</v>
      </c>
    </row>
    <row r="65" spans="1:9" s="1" customFormat="1" ht="31.5" customHeight="1" outlineLevel="1" thickBot="1" x14ac:dyDescent="0.3">
      <c r="A65" s="82"/>
      <c r="B65" s="83" t="s">
        <v>127</v>
      </c>
      <c r="C65" s="84"/>
      <c r="D65" s="82"/>
      <c r="E65" s="85"/>
      <c r="F65" s="86"/>
      <c r="G65" s="10"/>
      <c r="H65" s="9"/>
      <c r="I65" s="9"/>
    </row>
    <row r="66" spans="1:9" ht="15.75" thickBot="1" x14ac:dyDescent="0.3">
      <c r="A66" s="99"/>
      <c r="B66" s="100" t="s">
        <v>19</v>
      </c>
      <c r="C66" s="101" t="s">
        <v>20</v>
      </c>
      <c r="D66" s="100"/>
      <c r="E66" s="102"/>
      <c r="F66" s="103">
        <f>SUM(F11:F18,F21:F23,F26:F42,F45:F49,F52:F64)</f>
        <v>0</v>
      </c>
    </row>
  </sheetData>
  <pageMargins left="0.70866141732283472" right="0.70866141732283472" top="0.78740157480314965" bottom="0.78740157480314965" header="0.31496062992125984" footer="0.31496062992125984"/>
  <pageSetup paperSize="9" scale="56" fitToHeight="0" orientation="portrait" r:id="rId1"/>
  <rowBreaks count="2" manualBreakCount="2">
    <brk id="29" max="16383" man="1"/>
    <brk id="5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59"/>
  <sheetViews>
    <sheetView view="pageBreakPreview" zoomScale="71" zoomScaleNormal="100" zoomScaleSheetLayoutView="71" workbookViewId="0"/>
  </sheetViews>
  <sheetFormatPr defaultRowHeight="14.25" outlineLevelRow="1" x14ac:dyDescent="0.2"/>
  <cols>
    <col min="1" max="1" width="9.140625" style="56"/>
    <col min="2" max="2" width="92.42578125" style="56" customWidth="1"/>
    <col min="3" max="3" width="8.5703125" style="57" customWidth="1"/>
    <col min="4" max="4" width="9.140625" style="56"/>
    <col min="5" max="5" width="17.85546875" style="58" customWidth="1"/>
    <col min="6" max="7" width="18.140625" style="59" customWidth="1"/>
    <col min="8" max="9" width="9.140625" style="56"/>
    <col min="10" max="16384" width="9.140625" style="120"/>
  </cols>
  <sheetData>
    <row r="1" spans="1:9" x14ac:dyDescent="0.2">
      <c r="B1" s="130" t="s">
        <v>254</v>
      </c>
      <c r="D1" s="56" t="s">
        <v>3</v>
      </c>
      <c r="E1" s="58" t="s">
        <v>4</v>
      </c>
      <c r="F1" s="59" t="s">
        <v>128</v>
      </c>
    </row>
    <row r="2" spans="1:9" x14ac:dyDescent="0.2">
      <c r="E2" s="58" t="s">
        <v>6</v>
      </c>
      <c r="F2" s="59" t="s">
        <v>129</v>
      </c>
    </row>
    <row r="3" spans="1:9" x14ac:dyDescent="0.2">
      <c r="B3" s="56" t="s">
        <v>0</v>
      </c>
      <c r="E3" s="58" t="s">
        <v>8</v>
      </c>
      <c r="F3" s="59" t="s">
        <v>130</v>
      </c>
    </row>
    <row r="4" spans="1:9" x14ac:dyDescent="0.2">
      <c r="B4" s="60" t="s">
        <v>222</v>
      </c>
      <c r="E4" s="58" t="s">
        <v>10</v>
      </c>
      <c r="F4" s="61">
        <v>250</v>
      </c>
    </row>
    <row r="5" spans="1:9" x14ac:dyDescent="0.2">
      <c r="B5" s="56" t="s">
        <v>2</v>
      </c>
      <c r="E5" s="58" t="s">
        <v>11</v>
      </c>
      <c r="F5" s="61">
        <v>85</v>
      </c>
    </row>
    <row r="6" spans="1:9" s="121" customFormat="1" x14ac:dyDescent="0.2">
      <c r="A6" s="56"/>
      <c r="B6" s="56"/>
      <c r="C6" s="57"/>
      <c r="D6" s="56"/>
      <c r="E6" s="58"/>
      <c r="F6" s="59"/>
      <c r="G6" s="59"/>
      <c r="H6" s="56"/>
      <c r="I6" s="56"/>
    </row>
    <row r="8" spans="1:9" s="123" customFormat="1" ht="21" x14ac:dyDescent="0.25">
      <c r="A8" s="62" t="s">
        <v>12</v>
      </c>
      <c r="B8" s="63" t="s">
        <v>13</v>
      </c>
      <c r="C8" s="64" t="s">
        <v>14</v>
      </c>
      <c r="D8" s="63" t="s">
        <v>15</v>
      </c>
      <c r="E8" s="65" t="s">
        <v>16</v>
      </c>
      <c r="F8" s="66" t="s">
        <v>17</v>
      </c>
      <c r="G8" s="122"/>
    </row>
    <row r="9" spans="1:9" x14ac:dyDescent="0.2">
      <c r="A9" s="89" t="s">
        <v>18</v>
      </c>
      <c r="B9" s="90" t="s">
        <v>19</v>
      </c>
      <c r="C9" s="91" t="s">
        <v>20</v>
      </c>
      <c r="D9" s="90"/>
      <c r="E9" s="92"/>
      <c r="F9" s="93">
        <f>0+F10+F19+F24+F41+F56</f>
        <v>0</v>
      </c>
    </row>
    <row r="10" spans="1:9" x14ac:dyDescent="0.2">
      <c r="A10" s="94">
        <v>1</v>
      </c>
      <c r="B10" s="95" t="s">
        <v>21</v>
      </c>
      <c r="C10" s="96" t="s">
        <v>20</v>
      </c>
      <c r="D10" s="95"/>
      <c r="E10" s="97"/>
      <c r="F10" s="98">
        <f>0+F11+F13+F15+F17</f>
        <v>0</v>
      </c>
    </row>
    <row r="11" spans="1:9" x14ac:dyDescent="0.2">
      <c r="A11" s="67" t="s">
        <v>22</v>
      </c>
      <c r="B11" s="70" t="s">
        <v>167</v>
      </c>
      <c r="C11" s="69" t="s">
        <v>23</v>
      </c>
      <c r="D11" s="70">
        <v>1</v>
      </c>
      <c r="E11" s="110"/>
      <c r="F11" s="72">
        <f t="shared" ref="F11:F15" si="0">ROUND(D11*E11,0)</f>
        <v>0</v>
      </c>
    </row>
    <row r="12" spans="1:9" s="121" customFormat="1" ht="141.75" customHeight="1" outlineLevel="1" x14ac:dyDescent="0.2">
      <c r="A12" s="73"/>
      <c r="B12" s="74" t="s">
        <v>221</v>
      </c>
      <c r="C12" s="75"/>
      <c r="D12" s="73"/>
      <c r="E12" s="76"/>
      <c r="F12" s="72"/>
      <c r="G12" s="124"/>
      <c r="H12" s="125"/>
      <c r="I12" s="125"/>
    </row>
    <row r="13" spans="1:9" x14ac:dyDescent="0.2">
      <c r="A13" s="67" t="s">
        <v>25</v>
      </c>
      <c r="B13" s="70" t="s">
        <v>168</v>
      </c>
      <c r="C13" s="69" t="s">
        <v>26</v>
      </c>
      <c r="D13" s="70">
        <v>215</v>
      </c>
      <c r="E13" s="71"/>
      <c r="F13" s="72">
        <f t="shared" si="0"/>
        <v>0</v>
      </c>
    </row>
    <row r="14" spans="1:9" s="121" customFormat="1" ht="48" outlineLevel="1" x14ac:dyDescent="0.2">
      <c r="A14" s="73"/>
      <c r="B14" s="74" t="s">
        <v>27</v>
      </c>
      <c r="C14" s="75"/>
      <c r="D14" s="73"/>
      <c r="E14" s="76"/>
      <c r="F14" s="72"/>
      <c r="G14" s="124"/>
      <c r="H14" s="125"/>
      <c r="I14" s="125"/>
    </row>
    <row r="15" spans="1:9" ht="15" customHeight="1" x14ac:dyDescent="0.2">
      <c r="A15" s="67" t="s">
        <v>28</v>
      </c>
      <c r="B15" s="70" t="s">
        <v>29</v>
      </c>
      <c r="C15" s="69" t="s">
        <v>30</v>
      </c>
      <c r="D15" s="70">
        <v>67</v>
      </c>
      <c r="E15" s="71"/>
      <c r="F15" s="72">
        <f t="shared" si="0"/>
        <v>0</v>
      </c>
    </row>
    <row r="16" spans="1:9" s="121" customFormat="1" ht="24" outlineLevel="1" x14ac:dyDescent="0.2">
      <c r="A16" s="73"/>
      <c r="B16" s="74" t="s">
        <v>31</v>
      </c>
      <c r="C16" s="75"/>
      <c r="D16" s="73"/>
      <c r="E16" s="76"/>
      <c r="F16" s="72"/>
      <c r="G16" s="124"/>
      <c r="H16" s="125"/>
      <c r="I16" s="125"/>
    </row>
    <row r="17" spans="1:9" ht="15" customHeight="1" x14ac:dyDescent="0.2">
      <c r="A17" s="77" t="s">
        <v>34</v>
      </c>
      <c r="B17" s="78" t="s">
        <v>186</v>
      </c>
      <c r="C17" s="79" t="s">
        <v>23</v>
      </c>
      <c r="D17" s="78">
        <v>1</v>
      </c>
      <c r="E17" s="80"/>
      <c r="F17" s="72">
        <f>ROUND(D17*E17,0)</f>
        <v>0</v>
      </c>
    </row>
    <row r="18" spans="1:9" s="121" customFormat="1" ht="60" outlineLevel="1" x14ac:dyDescent="0.2">
      <c r="A18" s="73"/>
      <c r="B18" s="74" t="s">
        <v>35</v>
      </c>
      <c r="C18" s="75"/>
      <c r="D18" s="73"/>
      <c r="E18" s="76"/>
      <c r="F18" s="81"/>
      <c r="G18" s="124"/>
      <c r="H18" s="125"/>
      <c r="I18" s="125"/>
    </row>
    <row r="19" spans="1:9" ht="15" customHeight="1" x14ac:dyDescent="0.2">
      <c r="A19" s="94">
        <v>2</v>
      </c>
      <c r="B19" s="95" t="s">
        <v>36</v>
      </c>
      <c r="C19" s="96" t="s">
        <v>20</v>
      </c>
      <c r="D19" s="95"/>
      <c r="E19" s="97"/>
      <c r="F19" s="98">
        <f>0+F20+F22</f>
        <v>0</v>
      </c>
    </row>
    <row r="20" spans="1:9" s="121" customFormat="1" ht="15" customHeight="1" x14ac:dyDescent="0.2">
      <c r="A20" s="77" t="s">
        <v>37</v>
      </c>
      <c r="B20" s="78" t="s">
        <v>131</v>
      </c>
      <c r="C20" s="79" t="s">
        <v>43</v>
      </c>
      <c r="D20" s="78">
        <v>2</v>
      </c>
      <c r="E20" s="80"/>
      <c r="F20" s="72">
        <f>ROUND(D20*E20,0)</f>
        <v>0</v>
      </c>
      <c r="G20" s="59"/>
      <c r="H20" s="56"/>
      <c r="I20" s="56"/>
    </row>
    <row r="21" spans="1:9" s="121" customFormat="1" ht="36" outlineLevel="1" x14ac:dyDescent="0.2">
      <c r="A21" s="73"/>
      <c r="B21" s="74" t="s">
        <v>132</v>
      </c>
      <c r="C21" s="75"/>
      <c r="D21" s="73"/>
      <c r="E21" s="76"/>
      <c r="F21" s="81"/>
      <c r="G21" s="124"/>
      <c r="H21" s="125"/>
      <c r="I21" s="125"/>
    </row>
    <row r="22" spans="1:9" ht="15" customHeight="1" x14ac:dyDescent="0.2">
      <c r="A22" s="77" t="s">
        <v>40</v>
      </c>
      <c r="B22" s="78" t="s">
        <v>133</v>
      </c>
      <c r="C22" s="79" t="s">
        <v>134</v>
      </c>
      <c r="D22" s="78">
        <v>2</v>
      </c>
      <c r="E22" s="80"/>
      <c r="F22" s="72">
        <f>ROUND(D22*E22,0)</f>
        <v>0</v>
      </c>
    </row>
    <row r="23" spans="1:9" s="121" customFormat="1" ht="36" outlineLevel="1" x14ac:dyDescent="0.2">
      <c r="A23" s="73"/>
      <c r="B23" s="74" t="s">
        <v>252</v>
      </c>
      <c r="C23" s="75"/>
      <c r="D23" s="73"/>
      <c r="E23" s="76"/>
      <c r="F23" s="81"/>
      <c r="G23" s="124"/>
      <c r="H23" s="125"/>
      <c r="I23" s="125"/>
    </row>
    <row r="24" spans="1:9" ht="15" customHeight="1" x14ac:dyDescent="0.2">
      <c r="A24" s="94">
        <v>3</v>
      </c>
      <c r="B24" s="95" t="s">
        <v>51</v>
      </c>
      <c r="C24" s="96" t="s">
        <v>20</v>
      </c>
      <c r="D24" s="95"/>
      <c r="E24" s="97"/>
      <c r="F24" s="98">
        <f>0+F25+F27+F29+F31+F33+F35+F37+F39</f>
        <v>0</v>
      </c>
    </row>
    <row r="25" spans="1:9" s="121" customFormat="1" ht="15" customHeight="1" x14ac:dyDescent="0.2">
      <c r="A25" s="77" t="s">
        <v>52</v>
      </c>
      <c r="B25" s="78" t="s">
        <v>53</v>
      </c>
      <c r="C25" s="79" t="s">
        <v>30</v>
      </c>
      <c r="D25" s="78">
        <v>25</v>
      </c>
      <c r="E25" s="80"/>
      <c r="F25" s="72">
        <f>ROUND(D25*E25,0)</f>
        <v>0</v>
      </c>
      <c r="G25" s="59"/>
      <c r="H25" s="56"/>
      <c r="I25" s="56"/>
    </row>
    <row r="26" spans="1:9" s="121" customFormat="1" ht="166.5" customHeight="1" outlineLevel="1" x14ac:dyDescent="0.2">
      <c r="A26" s="73"/>
      <c r="B26" s="74" t="s">
        <v>54</v>
      </c>
      <c r="C26" s="75"/>
      <c r="D26" s="73"/>
      <c r="E26" s="76"/>
      <c r="F26" s="81"/>
      <c r="G26" s="124"/>
      <c r="H26" s="125"/>
      <c r="I26" s="125"/>
    </row>
    <row r="27" spans="1:9" x14ac:dyDescent="0.2">
      <c r="A27" s="77" t="s">
        <v>55</v>
      </c>
      <c r="B27" s="78" t="s">
        <v>56</v>
      </c>
      <c r="C27" s="79" t="s">
        <v>43</v>
      </c>
      <c r="D27" s="78">
        <v>2</v>
      </c>
      <c r="E27" s="80"/>
      <c r="F27" s="72">
        <f>ROUND(D27*E27,0)</f>
        <v>0</v>
      </c>
    </row>
    <row r="28" spans="1:9" s="121" customFormat="1" ht="135" customHeight="1" outlineLevel="1" x14ac:dyDescent="0.2">
      <c r="A28" s="73"/>
      <c r="B28" s="74" t="s">
        <v>57</v>
      </c>
      <c r="C28" s="75"/>
      <c r="D28" s="73"/>
      <c r="E28" s="76"/>
      <c r="F28" s="81"/>
      <c r="G28" s="124"/>
      <c r="H28" s="125"/>
      <c r="I28" s="125"/>
    </row>
    <row r="29" spans="1:9" s="121" customFormat="1" ht="15" customHeight="1" x14ac:dyDescent="0.2">
      <c r="A29" s="77" t="s">
        <v>58</v>
      </c>
      <c r="B29" s="78" t="s">
        <v>62</v>
      </c>
      <c r="C29" s="79" t="s">
        <v>43</v>
      </c>
      <c r="D29" s="78">
        <v>4</v>
      </c>
      <c r="E29" s="80"/>
      <c r="F29" s="72">
        <f>ROUND(D29*E29,0)</f>
        <v>0</v>
      </c>
      <c r="G29" s="59"/>
      <c r="H29" s="56"/>
      <c r="I29" s="56"/>
    </row>
    <row r="30" spans="1:9" s="121" customFormat="1" ht="48" outlineLevel="1" x14ac:dyDescent="0.2">
      <c r="A30" s="73"/>
      <c r="B30" s="74" t="s">
        <v>63</v>
      </c>
      <c r="C30" s="75"/>
      <c r="D30" s="73"/>
      <c r="E30" s="76"/>
      <c r="F30" s="81"/>
      <c r="G30" s="124"/>
      <c r="H30" s="125"/>
      <c r="I30" s="125"/>
    </row>
    <row r="31" spans="1:9" x14ac:dyDescent="0.2">
      <c r="A31" s="77" t="s">
        <v>61</v>
      </c>
      <c r="B31" s="78" t="s">
        <v>65</v>
      </c>
      <c r="C31" s="79" t="s">
        <v>43</v>
      </c>
      <c r="D31" s="78">
        <v>4</v>
      </c>
      <c r="E31" s="80"/>
      <c r="F31" s="72">
        <f>ROUND(D31*E31,0)</f>
        <v>0</v>
      </c>
    </row>
    <row r="32" spans="1:9" s="121" customFormat="1" ht="24" outlineLevel="1" x14ac:dyDescent="0.2">
      <c r="A32" s="73"/>
      <c r="B32" s="74" t="s">
        <v>66</v>
      </c>
      <c r="C32" s="75"/>
      <c r="D32" s="73"/>
      <c r="E32" s="76"/>
      <c r="F32" s="81"/>
      <c r="G32" s="124"/>
      <c r="H32" s="125"/>
      <c r="I32" s="125"/>
    </row>
    <row r="33" spans="1:9" x14ac:dyDescent="0.2">
      <c r="A33" s="77" t="s">
        <v>64</v>
      </c>
      <c r="B33" s="78" t="s">
        <v>68</v>
      </c>
      <c r="C33" s="79" t="s">
        <v>43</v>
      </c>
      <c r="D33" s="78">
        <v>8</v>
      </c>
      <c r="E33" s="80"/>
      <c r="F33" s="72">
        <f>ROUND(D33*E33,0)</f>
        <v>0</v>
      </c>
    </row>
    <row r="34" spans="1:9" s="121" customFormat="1" ht="24" outlineLevel="1" x14ac:dyDescent="0.2">
      <c r="A34" s="73"/>
      <c r="B34" s="74" t="s">
        <v>69</v>
      </c>
      <c r="C34" s="75"/>
      <c r="D34" s="73"/>
      <c r="E34" s="76"/>
      <c r="F34" s="81"/>
      <c r="G34" s="124"/>
      <c r="H34" s="125"/>
      <c r="I34" s="125"/>
    </row>
    <row r="35" spans="1:9" x14ac:dyDescent="0.2">
      <c r="A35" s="77" t="s">
        <v>67</v>
      </c>
      <c r="B35" s="78" t="s">
        <v>71</v>
      </c>
      <c r="C35" s="79" t="s">
        <v>43</v>
      </c>
      <c r="D35" s="78">
        <v>1</v>
      </c>
      <c r="E35" s="80"/>
      <c r="F35" s="72">
        <f>ROUND(D35*E35,0)</f>
        <v>0</v>
      </c>
    </row>
    <row r="36" spans="1:9" s="121" customFormat="1" ht="201" customHeight="1" outlineLevel="1" x14ac:dyDescent="0.2">
      <c r="A36" s="73"/>
      <c r="B36" s="74" t="s">
        <v>72</v>
      </c>
      <c r="C36" s="75"/>
      <c r="D36" s="73"/>
      <c r="E36" s="76"/>
      <c r="F36" s="81"/>
      <c r="G36" s="124"/>
      <c r="H36" s="125"/>
      <c r="I36" s="125"/>
    </row>
    <row r="37" spans="1:9" x14ac:dyDescent="0.2">
      <c r="A37" s="77" t="s">
        <v>70</v>
      </c>
      <c r="B37" s="78" t="s">
        <v>164</v>
      </c>
      <c r="C37" s="79" t="s">
        <v>43</v>
      </c>
      <c r="D37" s="78">
        <v>1</v>
      </c>
      <c r="E37" s="80"/>
      <c r="F37" s="72">
        <f>ROUND(D37*E37,0)</f>
        <v>0</v>
      </c>
    </row>
    <row r="38" spans="1:9" s="121" customFormat="1" ht="60" outlineLevel="1" x14ac:dyDescent="0.2">
      <c r="A38" s="73"/>
      <c r="B38" s="74" t="s">
        <v>75</v>
      </c>
      <c r="C38" s="75"/>
      <c r="D38" s="73"/>
      <c r="E38" s="76"/>
      <c r="F38" s="81"/>
      <c r="G38" s="124"/>
      <c r="H38" s="125"/>
      <c r="I38" s="125"/>
    </row>
    <row r="39" spans="1:9" x14ac:dyDescent="0.2">
      <c r="A39" s="77" t="s">
        <v>73</v>
      </c>
      <c r="B39" s="78" t="s">
        <v>171</v>
      </c>
      <c r="C39" s="79" t="s">
        <v>23</v>
      </c>
      <c r="D39" s="78">
        <v>1</v>
      </c>
      <c r="E39" s="80"/>
      <c r="F39" s="72">
        <f>ROUND(D39*E39,0)</f>
        <v>0</v>
      </c>
    </row>
    <row r="40" spans="1:9" s="121" customFormat="1" ht="14.25" customHeight="1" outlineLevel="1" x14ac:dyDescent="0.2">
      <c r="A40" s="73"/>
      <c r="B40" s="74" t="s">
        <v>228</v>
      </c>
      <c r="C40" s="75"/>
      <c r="D40" s="73"/>
      <c r="E40" s="76"/>
      <c r="F40" s="81"/>
      <c r="G40" s="124"/>
      <c r="H40" s="125"/>
      <c r="I40" s="125"/>
    </row>
    <row r="41" spans="1:9" x14ac:dyDescent="0.2">
      <c r="A41" s="94">
        <v>4</v>
      </c>
      <c r="B41" s="95" t="s">
        <v>78</v>
      </c>
      <c r="C41" s="96" t="s">
        <v>20</v>
      </c>
      <c r="D41" s="95"/>
      <c r="E41" s="97"/>
      <c r="F41" s="98">
        <f>0+F42+F44+F46+F48+F50+F52+F54</f>
        <v>0</v>
      </c>
    </row>
    <row r="42" spans="1:9" ht="15" x14ac:dyDescent="0.2">
      <c r="A42" s="77" t="s">
        <v>79</v>
      </c>
      <c r="B42" s="88" t="s">
        <v>231</v>
      </c>
      <c r="C42" s="79" t="s">
        <v>30</v>
      </c>
      <c r="D42" s="78">
        <v>66</v>
      </c>
      <c r="E42" s="80"/>
      <c r="F42" s="72">
        <f>ROUND(D42*E42,0)</f>
        <v>0</v>
      </c>
    </row>
    <row r="43" spans="1:9" s="121" customFormat="1" ht="138.75" customHeight="1" outlineLevel="1" x14ac:dyDescent="0.2">
      <c r="A43" s="73"/>
      <c r="B43" s="128" t="s">
        <v>239</v>
      </c>
      <c r="C43" s="75"/>
      <c r="D43" s="73"/>
      <c r="E43" s="76"/>
      <c r="F43" s="81"/>
      <c r="G43" s="124"/>
      <c r="H43" s="125"/>
      <c r="I43" s="125"/>
    </row>
    <row r="44" spans="1:9" x14ac:dyDescent="0.2">
      <c r="A44" s="77" t="s">
        <v>80</v>
      </c>
      <c r="B44" s="129" t="s">
        <v>233</v>
      </c>
      <c r="C44" s="79" t="s">
        <v>43</v>
      </c>
      <c r="D44" s="78">
        <v>4</v>
      </c>
      <c r="E44" s="80"/>
      <c r="F44" s="72">
        <f>ROUND(D44*E44,0)</f>
        <v>0</v>
      </c>
    </row>
    <row r="45" spans="1:9" s="121" customFormat="1" ht="142.5" customHeight="1" outlineLevel="1" x14ac:dyDescent="0.2">
      <c r="A45" s="73"/>
      <c r="B45" s="128" t="s">
        <v>247</v>
      </c>
      <c r="C45" s="75"/>
      <c r="D45" s="73"/>
      <c r="E45" s="76"/>
      <c r="F45" s="81"/>
      <c r="G45" s="124"/>
      <c r="H45" s="125"/>
      <c r="I45" s="125"/>
    </row>
    <row r="46" spans="1:9" x14ac:dyDescent="0.2">
      <c r="A46" s="77" t="s">
        <v>81</v>
      </c>
      <c r="B46" s="78" t="s">
        <v>83</v>
      </c>
      <c r="C46" s="79" t="s">
        <v>43</v>
      </c>
      <c r="D46" s="78">
        <v>4</v>
      </c>
      <c r="E46" s="80"/>
      <c r="F46" s="72">
        <f>ROUND(D46*E46,0)</f>
        <v>0</v>
      </c>
    </row>
    <row r="47" spans="1:9" s="121" customFormat="1" ht="36" outlineLevel="1" x14ac:dyDescent="0.2">
      <c r="A47" s="73"/>
      <c r="B47" s="74" t="s">
        <v>84</v>
      </c>
      <c r="C47" s="75"/>
      <c r="D47" s="73"/>
      <c r="E47" s="76"/>
      <c r="F47" s="81"/>
      <c r="G47" s="124"/>
      <c r="H47" s="125"/>
      <c r="I47" s="125"/>
    </row>
    <row r="48" spans="1:9" x14ac:dyDescent="0.2">
      <c r="A48" s="77" t="s">
        <v>82</v>
      </c>
      <c r="B48" s="78" t="s">
        <v>135</v>
      </c>
      <c r="C48" s="79" t="s">
        <v>30</v>
      </c>
      <c r="D48" s="78">
        <v>111.2</v>
      </c>
      <c r="E48" s="80"/>
      <c r="F48" s="72">
        <f>ROUND(D48*E48,0)</f>
        <v>0</v>
      </c>
    </row>
    <row r="49" spans="1:9" s="121" customFormat="1" ht="96" outlineLevel="1" x14ac:dyDescent="0.2">
      <c r="A49" s="73"/>
      <c r="B49" s="74" t="s">
        <v>136</v>
      </c>
      <c r="C49" s="75"/>
      <c r="D49" s="73"/>
      <c r="E49" s="76"/>
      <c r="F49" s="81"/>
      <c r="G49" s="124"/>
      <c r="H49" s="125"/>
      <c r="I49" s="125"/>
    </row>
    <row r="50" spans="1:9" x14ac:dyDescent="0.2">
      <c r="A50" s="77" t="s">
        <v>85</v>
      </c>
      <c r="B50" s="126" t="s">
        <v>248</v>
      </c>
      <c r="C50" s="79" t="s">
        <v>43</v>
      </c>
      <c r="D50" s="78">
        <v>4</v>
      </c>
      <c r="E50" s="80"/>
      <c r="F50" s="72">
        <f>ROUND(D50*E50,0)</f>
        <v>0</v>
      </c>
    </row>
    <row r="51" spans="1:9" s="121" customFormat="1" ht="166.5" customHeight="1" outlineLevel="1" x14ac:dyDescent="0.2">
      <c r="A51" s="73"/>
      <c r="B51" s="127" t="s">
        <v>229</v>
      </c>
      <c r="C51" s="75"/>
      <c r="D51" s="73"/>
      <c r="E51" s="76"/>
      <c r="F51" s="81"/>
      <c r="G51" s="124"/>
      <c r="H51" s="125"/>
      <c r="I51" s="125"/>
    </row>
    <row r="52" spans="1:9" x14ac:dyDescent="0.2">
      <c r="A52" s="77" t="s">
        <v>88</v>
      </c>
      <c r="B52" s="78" t="s">
        <v>137</v>
      </c>
      <c r="C52" s="79" t="s">
        <v>43</v>
      </c>
      <c r="D52" s="78">
        <v>10</v>
      </c>
      <c r="E52" s="80"/>
      <c r="F52" s="72">
        <f>ROUND(D52*E52,0)</f>
        <v>0</v>
      </c>
    </row>
    <row r="53" spans="1:9" s="121" customFormat="1" ht="24" outlineLevel="1" x14ac:dyDescent="0.2">
      <c r="A53" s="73"/>
      <c r="B53" s="74" t="s">
        <v>138</v>
      </c>
      <c r="C53" s="75"/>
      <c r="D53" s="73"/>
      <c r="E53" s="76"/>
      <c r="F53" s="81"/>
      <c r="G53" s="124"/>
      <c r="H53" s="125"/>
      <c r="I53" s="125"/>
    </row>
    <row r="54" spans="1:9" x14ac:dyDescent="0.2">
      <c r="A54" s="77" t="s">
        <v>139</v>
      </c>
      <c r="B54" s="78" t="s">
        <v>257</v>
      </c>
      <c r="C54" s="79" t="s">
        <v>43</v>
      </c>
      <c r="D54" s="78">
        <v>5</v>
      </c>
      <c r="E54" s="80"/>
      <c r="F54" s="72">
        <f>ROUND(D54*E54,0)</f>
        <v>0</v>
      </c>
    </row>
    <row r="55" spans="1:9" s="121" customFormat="1" ht="60" outlineLevel="1" x14ac:dyDescent="0.2">
      <c r="A55" s="73"/>
      <c r="B55" s="74" t="s">
        <v>140</v>
      </c>
      <c r="C55" s="75"/>
      <c r="D55" s="73"/>
      <c r="E55" s="76"/>
      <c r="F55" s="81"/>
      <c r="G55" s="124"/>
      <c r="H55" s="125"/>
      <c r="I55" s="125"/>
    </row>
    <row r="56" spans="1:9" x14ac:dyDescent="0.2">
      <c r="A56" s="94">
        <v>5</v>
      </c>
      <c r="B56" s="95" t="s">
        <v>91</v>
      </c>
      <c r="C56" s="96" t="s">
        <v>20</v>
      </c>
      <c r="D56" s="95"/>
      <c r="E56" s="97"/>
      <c r="F56" s="98">
        <f>0+F57</f>
        <v>0</v>
      </c>
    </row>
    <row r="57" spans="1:9" x14ac:dyDescent="0.2">
      <c r="A57" s="77" t="s">
        <v>92</v>
      </c>
      <c r="B57" s="78" t="s">
        <v>230</v>
      </c>
      <c r="C57" s="79" t="s">
        <v>43</v>
      </c>
      <c r="D57" s="78">
        <v>12</v>
      </c>
      <c r="E57" s="80"/>
      <c r="F57" s="72">
        <f>ROUND(D57*E57,0)</f>
        <v>0</v>
      </c>
    </row>
    <row r="58" spans="1:9" s="121" customFormat="1" ht="105.75" customHeight="1" outlineLevel="1" x14ac:dyDescent="0.2">
      <c r="A58" s="82"/>
      <c r="B58" s="74" t="s">
        <v>113</v>
      </c>
      <c r="C58" s="84"/>
      <c r="D58" s="82"/>
      <c r="E58" s="85"/>
      <c r="F58" s="86"/>
      <c r="G58" s="124"/>
      <c r="H58" s="125"/>
      <c r="I58" s="125"/>
    </row>
    <row r="59" spans="1:9" x14ac:dyDescent="0.2">
      <c r="A59" s="104"/>
      <c r="B59" s="105" t="s">
        <v>19</v>
      </c>
      <c r="C59" s="106" t="s">
        <v>20</v>
      </c>
      <c r="D59" s="105"/>
      <c r="E59" s="107"/>
      <c r="F59" s="108">
        <f>SUM(F11:F17,F20:F22,F25:F39,F42:F55,F57)</f>
        <v>0</v>
      </c>
    </row>
  </sheetData>
  <pageMargins left="0.70866141732283472" right="0.70866141732283472" top="0.78740157480314965" bottom="0.78740157480314965" header="0.31496062992125984" footer="0.31496062992125984"/>
  <pageSetup paperSize="9" scale="56" fitToHeight="0" orientation="portrait" r:id="rId1"/>
  <rowBreaks count="1" manualBreakCount="1">
    <brk id="3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57"/>
  <sheetViews>
    <sheetView view="pageBreakPreview" zoomScale="90" zoomScaleNormal="100" zoomScaleSheetLayoutView="90" workbookViewId="0"/>
  </sheetViews>
  <sheetFormatPr defaultRowHeight="15" outlineLevelRow="1" x14ac:dyDescent="0.25"/>
  <cols>
    <col min="1" max="1" width="9.140625" style="2"/>
    <col min="2" max="2" width="92.42578125" style="2" customWidth="1"/>
    <col min="3" max="3" width="8.5703125" style="7" customWidth="1"/>
    <col min="4" max="4" width="9.140625" style="2"/>
    <col min="5" max="5" width="17.85546875" style="4" customWidth="1"/>
    <col min="6" max="7" width="18.140625" style="3" customWidth="1"/>
    <col min="8" max="9" width="9.140625" style="2"/>
  </cols>
  <sheetData>
    <row r="1" spans="1:9" x14ac:dyDescent="0.25">
      <c r="A1" s="56"/>
      <c r="B1" s="130" t="s">
        <v>254</v>
      </c>
      <c r="C1" s="57"/>
      <c r="D1" s="56" t="s">
        <v>3</v>
      </c>
      <c r="E1" s="58" t="s">
        <v>4</v>
      </c>
      <c r="F1" s="59" t="s">
        <v>142</v>
      </c>
    </row>
    <row r="2" spans="1:9" x14ac:dyDescent="0.25">
      <c r="A2" s="56"/>
      <c r="B2" s="56"/>
      <c r="C2" s="57"/>
      <c r="D2" s="56"/>
      <c r="E2" s="58" t="s">
        <v>6</v>
      </c>
      <c r="F2" s="59" t="s">
        <v>143</v>
      </c>
    </row>
    <row r="3" spans="1:9" x14ac:dyDescent="0.25">
      <c r="A3" s="56"/>
      <c r="B3" s="56" t="s">
        <v>0</v>
      </c>
      <c r="C3" s="57"/>
      <c r="D3" s="56"/>
      <c r="E3" s="58" t="s">
        <v>8</v>
      </c>
      <c r="F3" s="59" t="s">
        <v>117</v>
      </c>
    </row>
    <row r="4" spans="1:9" x14ac:dyDescent="0.25">
      <c r="A4" s="56"/>
      <c r="B4" s="56" t="s">
        <v>141</v>
      </c>
      <c r="C4" s="57"/>
      <c r="D4" s="56"/>
      <c r="E4" s="58" t="s">
        <v>10</v>
      </c>
      <c r="F4" s="61">
        <v>250</v>
      </c>
    </row>
    <row r="5" spans="1:9" x14ac:dyDescent="0.25">
      <c r="A5" s="56"/>
      <c r="B5" s="56" t="s">
        <v>2</v>
      </c>
      <c r="C5" s="57"/>
      <c r="D5" s="56"/>
      <c r="E5" s="58" t="s">
        <v>11</v>
      </c>
      <c r="F5" s="61">
        <v>85</v>
      </c>
    </row>
    <row r="6" spans="1:9" s="1" customFormat="1" x14ac:dyDescent="0.25">
      <c r="A6" s="56"/>
      <c r="B6" s="56"/>
      <c r="C6" s="57"/>
      <c r="D6" s="56"/>
      <c r="E6" s="58"/>
      <c r="F6" s="59"/>
      <c r="G6" s="3"/>
      <c r="H6" s="2"/>
      <c r="I6" s="2"/>
    </row>
    <row r="7" spans="1:9" x14ac:dyDescent="0.25">
      <c r="A7" s="56"/>
      <c r="B7" s="56"/>
      <c r="C7" s="57"/>
      <c r="D7" s="56"/>
      <c r="E7" s="58"/>
      <c r="F7" s="59"/>
    </row>
    <row r="8" spans="1:9" s="6" customFormat="1" ht="21" x14ac:dyDescent="0.25">
      <c r="A8" s="62" t="s">
        <v>12</v>
      </c>
      <c r="B8" s="63" t="s">
        <v>13</v>
      </c>
      <c r="C8" s="64" t="s">
        <v>14</v>
      </c>
      <c r="D8" s="63" t="s">
        <v>15</v>
      </c>
      <c r="E8" s="65" t="s">
        <v>16</v>
      </c>
      <c r="F8" s="66" t="s">
        <v>17</v>
      </c>
      <c r="G8" s="8"/>
    </row>
    <row r="9" spans="1:9" x14ac:dyDescent="0.25">
      <c r="A9" s="89" t="s">
        <v>18</v>
      </c>
      <c r="B9" s="90" t="s">
        <v>19</v>
      </c>
      <c r="C9" s="91" t="s">
        <v>20</v>
      </c>
      <c r="D9" s="90"/>
      <c r="E9" s="92"/>
      <c r="F9" s="93">
        <f>0+F10+F19+F30+F47+F54</f>
        <v>0</v>
      </c>
    </row>
    <row r="10" spans="1:9" x14ac:dyDescent="0.25">
      <c r="A10" s="94">
        <v>1</v>
      </c>
      <c r="B10" s="95" t="s">
        <v>21</v>
      </c>
      <c r="C10" s="96" t="s">
        <v>20</v>
      </c>
      <c r="D10" s="95"/>
      <c r="E10" s="97"/>
      <c r="F10" s="98">
        <f>0+F11+F13+F15+F17</f>
        <v>0</v>
      </c>
    </row>
    <row r="11" spans="1:9" ht="28.5" x14ac:dyDescent="0.25">
      <c r="A11" s="67" t="s">
        <v>22</v>
      </c>
      <c r="B11" s="68" t="s">
        <v>236</v>
      </c>
      <c r="C11" s="69" t="s">
        <v>23</v>
      </c>
      <c r="D11" s="70">
        <v>1</v>
      </c>
      <c r="E11" s="71"/>
      <c r="F11" s="72">
        <f t="shared" ref="F11:F15" si="0">ROUND(D11*E11,0)</f>
        <v>0</v>
      </c>
    </row>
    <row r="12" spans="1:9" s="1" customFormat="1" ht="128.25" customHeight="1" outlineLevel="1" x14ac:dyDescent="0.25">
      <c r="A12" s="73"/>
      <c r="B12" s="74" t="s">
        <v>221</v>
      </c>
      <c r="C12" s="75"/>
      <c r="D12" s="73"/>
      <c r="E12" s="76"/>
      <c r="F12" s="72"/>
      <c r="G12" s="10"/>
      <c r="H12" s="9"/>
      <c r="I12" s="9"/>
    </row>
    <row r="13" spans="1:9" x14ac:dyDescent="0.25">
      <c r="A13" s="67" t="s">
        <v>25</v>
      </c>
      <c r="B13" s="68" t="s">
        <v>168</v>
      </c>
      <c r="C13" s="69" t="s">
        <v>26</v>
      </c>
      <c r="D13" s="70">
        <v>50</v>
      </c>
      <c r="E13" s="71"/>
      <c r="F13" s="72">
        <f t="shared" si="0"/>
        <v>0</v>
      </c>
    </row>
    <row r="14" spans="1:9" s="1" customFormat="1" ht="48" outlineLevel="1" x14ac:dyDescent="0.25">
      <c r="A14" s="73"/>
      <c r="B14" s="74" t="s">
        <v>27</v>
      </c>
      <c r="C14" s="75"/>
      <c r="D14" s="73"/>
      <c r="E14" s="76"/>
      <c r="F14" s="72"/>
      <c r="G14" s="10"/>
      <c r="H14" s="9"/>
      <c r="I14" s="9"/>
    </row>
    <row r="15" spans="1:9" ht="15" customHeight="1" x14ac:dyDescent="0.25">
      <c r="A15" s="67" t="s">
        <v>28</v>
      </c>
      <c r="B15" s="70" t="s">
        <v>29</v>
      </c>
      <c r="C15" s="69" t="s">
        <v>30</v>
      </c>
      <c r="D15" s="70">
        <v>31</v>
      </c>
      <c r="E15" s="71"/>
      <c r="F15" s="72">
        <f t="shared" si="0"/>
        <v>0</v>
      </c>
    </row>
    <row r="16" spans="1:9" s="1" customFormat="1" ht="24" outlineLevel="1" x14ac:dyDescent="0.25">
      <c r="A16" s="73"/>
      <c r="B16" s="74" t="s">
        <v>31</v>
      </c>
      <c r="C16" s="75"/>
      <c r="D16" s="73"/>
      <c r="E16" s="76"/>
      <c r="F16" s="72"/>
      <c r="G16" s="10"/>
      <c r="H16" s="9"/>
      <c r="I16" s="9"/>
    </row>
    <row r="17" spans="1:9" ht="15" customHeight="1" x14ac:dyDescent="0.25">
      <c r="A17" s="77" t="s">
        <v>34</v>
      </c>
      <c r="B17" s="78" t="s">
        <v>186</v>
      </c>
      <c r="C17" s="79" t="s">
        <v>23</v>
      </c>
      <c r="D17" s="78">
        <v>1</v>
      </c>
      <c r="E17" s="80"/>
      <c r="F17" s="72">
        <f>ROUND(D17*E17,0)</f>
        <v>0</v>
      </c>
    </row>
    <row r="18" spans="1:9" s="1" customFormat="1" ht="60" outlineLevel="1" x14ac:dyDescent="0.25">
      <c r="A18" s="73"/>
      <c r="B18" s="74" t="s">
        <v>35</v>
      </c>
      <c r="C18" s="75"/>
      <c r="D18" s="73"/>
      <c r="E18" s="76"/>
      <c r="F18" s="81"/>
      <c r="G18" s="10"/>
      <c r="H18" s="9"/>
      <c r="I18" s="9"/>
    </row>
    <row r="19" spans="1:9" ht="15" customHeight="1" x14ac:dyDescent="0.25">
      <c r="A19" s="94">
        <v>2</v>
      </c>
      <c r="B19" s="95" t="s">
        <v>36</v>
      </c>
      <c r="C19" s="96" t="s">
        <v>20</v>
      </c>
      <c r="D19" s="95"/>
      <c r="E19" s="97"/>
      <c r="F19" s="98">
        <f>0+F20+F22+F24+F26+F28</f>
        <v>0</v>
      </c>
    </row>
    <row r="20" spans="1:9" s="1" customFormat="1" ht="15" customHeight="1" x14ac:dyDescent="0.25">
      <c r="A20" s="77" t="s">
        <v>37</v>
      </c>
      <c r="B20" s="78" t="s">
        <v>189</v>
      </c>
      <c r="C20" s="79" t="s">
        <v>30</v>
      </c>
      <c r="D20" s="78">
        <v>1</v>
      </c>
      <c r="E20" s="80"/>
      <c r="F20" s="72">
        <f>ROUND(D20*E20,0)</f>
        <v>0</v>
      </c>
      <c r="G20" s="3"/>
      <c r="H20" s="2"/>
      <c r="I20" s="2"/>
    </row>
    <row r="21" spans="1:9" s="1" customFormat="1" ht="36" outlineLevel="1" x14ac:dyDescent="0.25">
      <c r="A21" s="73"/>
      <c r="B21" s="74" t="s">
        <v>144</v>
      </c>
      <c r="C21" s="75"/>
      <c r="D21" s="73"/>
      <c r="E21" s="76"/>
      <c r="F21" s="81"/>
      <c r="G21" s="10"/>
      <c r="H21" s="9"/>
      <c r="I21" s="9"/>
    </row>
    <row r="22" spans="1:9" ht="15" customHeight="1" x14ac:dyDescent="0.25">
      <c r="A22" s="77" t="s">
        <v>40</v>
      </c>
      <c r="B22" s="78" t="s">
        <v>190</v>
      </c>
      <c r="C22" s="79" t="s">
        <v>43</v>
      </c>
      <c r="D22" s="78">
        <v>1</v>
      </c>
      <c r="E22" s="80"/>
      <c r="F22" s="72">
        <f>ROUND(D22*E22,0)</f>
        <v>0</v>
      </c>
    </row>
    <row r="23" spans="1:9" s="1" customFormat="1" ht="156" outlineLevel="1" x14ac:dyDescent="0.25">
      <c r="A23" s="73"/>
      <c r="B23" s="74" t="s">
        <v>39</v>
      </c>
      <c r="C23" s="75"/>
      <c r="D23" s="73"/>
      <c r="E23" s="76"/>
      <c r="F23" s="81"/>
      <c r="G23" s="10"/>
      <c r="H23" s="9"/>
      <c r="I23" s="9"/>
    </row>
    <row r="24" spans="1:9" ht="15" customHeight="1" x14ac:dyDescent="0.25">
      <c r="A24" s="77" t="s">
        <v>41</v>
      </c>
      <c r="B24" s="78" t="s">
        <v>42</v>
      </c>
      <c r="C24" s="79" t="s">
        <v>43</v>
      </c>
      <c r="D24" s="78">
        <v>1</v>
      </c>
      <c r="E24" s="80"/>
      <c r="F24" s="72">
        <f>ROUND(D24*E24,0)</f>
        <v>0</v>
      </c>
    </row>
    <row r="25" spans="1:9" s="1" customFormat="1" ht="48" outlineLevel="1" x14ac:dyDescent="0.25">
      <c r="A25" s="73"/>
      <c r="B25" s="74" t="s">
        <v>44</v>
      </c>
      <c r="C25" s="75"/>
      <c r="D25" s="73"/>
      <c r="E25" s="76"/>
      <c r="F25" s="81"/>
      <c r="G25" s="10"/>
      <c r="H25" s="9"/>
      <c r="I25" s="9"/>
    </row>
    <row r="26" spans="1:9" x14ac:dyDescent="0.25">
      <c r="A26" s="77" t="s">
        <v>45</v>
      </c>
      <c r="B26" s="78" t="s">
        <v>46</v>
      </c>
      <c r="C26" s="79" t="s">
        <v>43</v>
      </c>
      <c r="D26" s="78">
        <v>1</v>
      </c>
      <c r="E26" s="80"/>
      <c r="F26" s="72">
        <f>ROUND(D26*E26,0)</f>
        <v>0</v>
      </c>
    </row>
    <row r="27" spans="1:9" s="1" customFormat="1" ht="60" outlineLevel="1" x14ac:dyDescent="0.25">
      <c r="A27" s="73"/>
      <c r="B27" s="74" t="s">
        <v>47</v>
      </c>
      <c r="C27" s="75"/>
      <c r="D27" s="73"/>
      <c r="E27" s="76"/>
      <c r="F27" s="81"/>
      <c r="G27" s="10"/>
      <c r="H27" s="9"/>
      <c r="I27" s="9"/>
    </row>
    <row r="28" spans="1:9" s="1" customFormat="1" outlineLevel="1" x14ac:dyDescent="0.25">
      <c r="A28" s="166" t="s">
        <v>48</v>
      </c>
      <c r="B28" s="129" t="s">
        <v>49</v>
      </c>
      <c r="C28" s="167" t="s">
        <v>26</v>
      </c>
      <c r="D28" s="129">
        <v>2</v>
      </c>
      <c r="E28" s="168"/>
      <c r="F28" s="160">
        <f>ROUND(D28*E28,0)</f>
        <v>0</v>
      </c>
      <c r="G28" s="10"/>
      <c r="H28" s="9"/>
      <c r="I28" s="9"/>
    </row>
    <row r="29" spans="1:9" s="1" customFormat="1" ht="24" outlineLevel="1" x14ac:dyDescent="0.25">
      <c r="A29" s="161"/>
      <c r="B29" s="128" t="s">
        <v>50</v>
      </c>
      <c r="C29" s="162"/>
      <c r="D29" s="161"/>
      <c r="E29" s="163"/>
      <c r="F29" s="169"/>
      <c r="G29" s="10"/>
      <c r="H29" s="9"/>
      <c r="I29" s="9"/>
    </row>
    <row r="30" spans="1:9" x14ac:dyDescent="0.25">
      <c r="A30" s="94">
        <v>3</v>
      </c>
      <c r="B30" s="95" t="s">
        <v>51</v>
      </c>
      <c r="C30" s="96" t="s">
        <v>20</v>
      </c>
      <c r="D30" s="95"/>
      <c r="E30" s="97"/>
      <c r="F30" s="98">
        <f>0+F31+F33+F35+F37+F39+F41+F43+F45</f>
        <v>0</v>
      </c>
    </row>
    <row r="31" spans="1:9" s="1" customFormat="1" ht="15" customHeight="1" x14ac:dyDescent="0.25">
      <c r="A31" s="77" t="s">
        <v>52</v>
      </c>
      <c r="B31" s="78" t="s">
        <v>53</v>
      </c>
      <c r="C31" s="79" t="s">
        <v>30</v>
      </c>
      <c r="D31" s="78">
        <v>10</v>
      </c>
      <c r="E31" s="80"/>
      <c r="F31" s="72">
        <f>ROUND(D31*E31,0)</f>
        <v>0</v>
      </c>
      <c r="G31" s="3"/>
      <c r="H31" s="2"/>
      <c r="I31" s="2"/>
    </row>
    <row r="32" spans="1:9" s="1" customFormat="1" ht="156" outlineLevel="1" x14ac:dyDescent="0.25">
      <c r="A32" s="73"/>
      <c r="B32" s="74" t="s">
        <v>54</v>
      </c>
      <c r="C32" s="75"/>
      <c r="D32" s="73"/>
      <c r="E32" s="76"/>
      <c r="F32" s="81"/>
      <c r="G32" s="10"/>
      <c r="H32" s="9"/>
      <c r="I32" s="9"/>
    </row>
    <row r="33" spans="1:9" x14ac:dyDescent="0.25">
      <c r="A33" s="77" t="s">
        <v>55</v>
      </c>
      <c r="B33" s="78" t="s">
        <v>56</v>
      </c>
      <c r="C33" s="79" t="s">
        <v>43</v>
      </c>
      <c r="D33" s="78">
        <v>1</v>
      </c>
      <c r="E33" s="80"/>
      <c r="F33" s="72">
        <f>ROUND(D33*E33,0)</f>
        <v>0</v>
      </c>
    </row>
    <row r="34" spans="1:9" s="1" customFormat="1" ht="108" outlineLevel="1" x14ac:dyDescent="0.25">
      <c r="A34" s="73"/>
      <c r="B34" s="74" t="s">
        <v>57</v>
      </c>
      <c r="C34" s="75"/>
      <c r="D34" s="73"/>
      <c r="E34" s="76"/>
      <c r="F34" s="81"/>
      <c r="G34" s="10"/>
      <c r="H34" s="9"/>
      <c r="I34" s="9"/>
    </row>
    <row r="35" spans="1:9" x14ac:dyDescent="0.25">
      <c r="A35" s="77" t="s">
        <v>58</v>
      </c>
      <c r="B35" s="78" t="s">
        <v>62</v>
      </c>
      <c r="C35" s="79" t="s">
        <v>43</v>
      </c>
      <c r="D35" s="78">
        <v>2</v>
      </c>
      <c r="E35" s="80"/>
      <c r="F35" s="72">
        <f>ROUND(D35*E35,0)</f>
        <v>0</v>
      </c>
    </row>
    <row r="36" spans="1:9" s="1" customFormat="1" ht="54.75" customHeight="1" outlineLevel="1" x14ac:dyDescent="0.25">
      <c r="A36" s="73"/>
      <c r="B36" s="74" t="s">
        <v>63</v>
      </c>
      <c r="C36" s="75"/>
      <c r="D36" s="73"/>
      <c r="E36" s="76"/>
      <c r="F36" s="81"/>
      <c r="G36" s="10"/>
      <c r="H36" s="9"/>
      <c r="I36" s="9"/>
    </row>
    <row r="37" spans="1:9" x14ac:dyDescent="0.25">
      <c r="A37" s="77" t="s">
        <v>61</v>
      </c>
      <c r="B37" s="78" t="s">
        <v>65</v>
      </c>
      <c r="C37" s="79" t="s">
        <v>43</v>
      </c>
      <c r="D37" s="78">
        <v>2</v>
      </c>
      <c r="E37" s="80"/>
      <c r="F37" s="72">
        <f>ROUND(D37*E37,0)</f>
        <v>0</v>
      </c>
    </row>
    <row r="38" spans="1:9" s="1" customFormat="1" ht="28.5" customHeight="1" outlineLevel="1" x14ac:dyDescent="0.25">
      <c r="A38" s="73"/>
      <c r="B38" s="74" t="s">
        <v>66</v>
      </c>
      <c r="C38" s="75"/>
      <c r="D38" s="73"/>
      <c r="E38" s="76"/>
      <c r="F38" s="81"/>
      <c r="G38" s="10"/>
      <c r="H38" s="9"/>
      <c r="I38" s="9"/>
    </row>
    <row r="39" spans="1:9" x14ac:dyDescent="0.25">
      <c r="A39" s="77" t="s">
        <v>64</v>
      </c>
      <c r="B39" s="78" t="s">
        <v>68</v>
      </c>
      <c r="C39" s="79" t="s">
        <v>43</v>
      </c>
      <c r="D39" s="78">
        <v>8</v>
      </c>
      <c r="E39" s="80"/>
      <c r="F39" s="72">
        <f>ROUND(D39*E39,0)</f>
        <v>0</v>
      </c>
    </row>
    <row r="40" spans="1:9" s="1" customFormat="1" ht="32.25" customHeight="1" outlineLevel="1" x14ac:dyDescent="0.25">
      <c r="A40" s="73"/>
      <c r="B40" s="74" t="s">
        <v>69</v>
      </c>
      <c r="C40" s="75"/>
      <c r="D40" s="73"/>
      <c r="E40" s="76"/>
      <c r="F40" s="81"/>
      <c r="G40" s="10"/>
      <c r="H40" s="9"/>
      <c r="I40" s="9"/>
    </row>
    <row r="41" spans="1:9" x14ac:dyDescent="0.25">
      <c r="A41" s="77" t="s">
        <v>67</v>
      </c>
      <c r="B41" s="78" t="s">
        <v>71</v>
      </c>
      <c r="C41" s="79" t="s">
        <v>43</v>
      </c>
      <c r="D41" s="78">
        <v>1</v>
      </c>
      <c r="E41" s="80"/>
      <c r="F41" s="72">
        <f>ROUND(D41*E41,0)</f>
        <v>0</v>
      </c>
    </row>
    <row r="42" spans="1:9" s="1" customFormat="1" ht="171.75" customHeight="1" outlineLevel="1" x14ac:dyDescent="0.25">
      <c r="A42" s="73"/>
      <c r="B42" s="74" t="s">
        <v>72</v>
      </c>
      <c r="C42" s="75"/>
      <c r="D42" s="73"/>
      <c r="E42" s="76"/>
      <c r="F42" s="81"/>
      <c r="G42" s="10"/>
      <c r="H42" s="9"/>
      <c r="I42" s="9"/>
    </row>
    <row r="43" spans="1:9" x14ac:dyDescent="0.25">
      <c r="A43" s="77" t="s">
        <v>70</v>
      </c>
      <c r="B43" s="78" t="s">
        <v>164</v>
      </c>
      <c r="C43" s="79" t="s">
        <v>43</v>
      </c>
      <c r="D43" s="78">
        <v>1</v>
      </c>
      <c r="E43" s="80"/>
      <c r="F43" s="72">
        <f>ROUND(D43*E43,0)</f>
        <v>0</v>
      </c>
    </row>
    <row r="44" spans="1:9" s="1" customFormat="1" ht="63" customHeight="1" outlineLevel="1" x14ac:dyDescent="0.25">
      <c r="A44" s="73"/>
      <c r="B44" s="74" t="s">
        <v>75</v>
      </c>
      <c r="C44" s="75"/>
      <c r="D44" s="73"/>
      <c r="E44" s="76"/>
      <c r="F44" s="81"/>
      <c r="G44" s="10"/>
      <c r="H44" s="9"/>
      <c r="I44" s="9"/>
    </row>
    <row r="45" spans="1:9" x14ac:dyDescent="0.25">
      <c r="A45" s="77" t="s">
        <v>73</v>
      </c>
      <c r="B45" s="78" t="s">
        <v>171</v>
      </c>
      <c r="C45" s="79" t="s">
        <v>23</v>
      </c>
      <c r="D45" s="78">
        <v>1</v>
      </c>
      <c r="E45" s="80"/>
      <c r="F45" s="72">
        <f>ROUND(D45*E45,0)</f>
        <v>0</v>
      </c>
    </row>
    <row r="46" spans="1:9" s="1" customFormat="1" ht="20.25" customHeight="1" outlineLevel="1" x14ac:dyDescent="0.25">
      <c r="A46" s="73"/>
      <c r="B46" s="74" t="s">
        <v>228</v>
      </c>
      <c r="C46" s="75"/>
      <c r="D46" s="73"/>
      <c r="E46" s="76"/>
      <c r="F46" s="81"/>
      <c r="G46" s="10"/>
      <c r="H46" s="9"/>
      <c r="I46" s="9"/>
    </row>
    <row r="47" spans="1:9" x14ac:dyDescent="0.25">
      <c r="A47" s="94">
        <v>4</v>
      </c>
      <c r="B47" s="95" t="s">
        <v>78</v>
      </c>
      <c r="C47" s="96" t="s">
        <v>20</v>
      </c>
      <c r="D47" s="95"/>
      <c r="E47" s="97"/>
      <c r="F47" s="98">
        <f>0+F48+F50+F52</f>
        <v>0</v>
      </c>
    </row>
    <row r="48" spans="1:9" x14ac:dyDescent="0.25">
      <c r="A48" s="77" t="s">
        <v>79</v>
      </c>
      <c r="B48" s="88" t="s">
        <v>231</v>
      </c>
      <c r="C48" s="79" t="s">
        <v>30</v>
      </c>
      <c r="D48" s="78">
        <v>30</v>
      </c>
      <c r="E48" s="80"/>
      <c r="F48" s="72">
        <f>ROUND(D48*E48,0)</f>
        <v>0</v>
      </c>
    </row>
    <row r="49" spans="1:9" s="1" customFormat="1" ht="128.25" customHeight="1" outlineLevel="1" x14ac:dyDescent="0.25">
      <c r="A49" s="73"/>
      <c r="B49" s="128" t="s">
        <v>239</v>
      </c>
      <c r="C49" s="75"/>
      <c r="D49" s="73"/>
      <c r="E49" s="76"/>
      <c r="F49" s="81"/>
      <c r="G49" s="10"/>
      <c r="H49" s="9"/>
      <c r="I49" s="9"/>
    </row>
    <row r="50" spans="1:9" x14ac:dyDescent="0.25">
      <c r="A50" s="77" t="s">
        <v>80</v>
      </c>
      <c r="B50" s="129" t="s">
        <v>233</v>
      </c>
      <c r="C50" s="79" t="s">
        <v>43</v>
      </c>
      <c r="D50" s="78">
        <v>4</v>
      </c>
      <c r="E50" s="80"/>
      <c r="F50" s="72">
        <f>ROUND(D50*E50,0)</f>
        <v>0</v>
      </c>
    </row>
    <row r="51" spans="1:9" s="1" customFormat="1" ht="133.5" customHeight="1" outlineLevel="1" x14ac:dyDescent="0.25">
      <c r="A51" s="73"/>
      <c r="B51" s="128" t="s">
        <v>249</v>
      </c>
      <c r="C51" s="75"/>
      <c r="D51" s="73"/>
      <c r="E51" s="76"/>
      <c r="F51" s="81"/>
      <c r="G51" s="10"/>
      <c r="H51" s="9"/>
      <c r="I51" s="9"/>
    </row>
    <row r="52" spans="1:9" x14ac:dyDescent="0.25">
      <c r="A52" s="77" t="s">
        <v>81</v>
      </c>
      <c r="B52" s="78" t="s">
        <v>83</v>
      </c>
      <c r="C52" s="79" t="s">
        <v>43</v>
      </c>
      <c r="D52" s="78">
        <v>6</v>
      </c>
      <c r="E52" s="80"/>
      <c r="F52" s="72">
        <f>ROUND(D52*E52,0)</f>
        <v>0</v>
      </c>
    </row>
    <row r="53" spans="1:9" s="1" customFormat="1" ht="36" outlineLevel="1" x14ac:dyDescent="0.25">
      <c r="A53" s="73"/>
      <c r="B53" s="74" t="s">
        <v>84</v>
      </c>
      <c r="C53" s="75"/>
      <c r="D53" s="73"/>
      <c r="E53" s="76"/>
      <c r="F53" s="81"/>
      <c r="G53" s="10"/>
      <c r="H53" s="9"/>
      <c r="I53" s="9"/>
    </row>
    <row r="54" spans="1:9" x14ac:dyDescent="0.25">
      <c r="A54" s="94">
        <v>5</v>
      </c>
      <c r="B54" s="95" t="s">
        <v>91</v>
      </c>
      <c r="C54" s="96" t="s">
        <v>20</v>
      </c>
      <c r="D54" s="95"/>
      <c r="E54" s="97"/>
      <c r="F54" s="98">
        <f>0+F55</f>
        <v>0</v>
      </c>
    </row>
    <row r="55" spans="1:9" x14ac:dyDescent="0.25">
      <c r="A55" s="77" t="s">
        <v>92</v>
      </c>
      <c r="B55" s="78" t="s">
        <v>191</v>
      </c>
      <c r="C55" s="79" t="s">
        <v>43</v>
      </c>
      <c r="D55" s="78">
        <v>1</v>
      </c>
      <c r="E55" s="80"/>
      <c r="F55" s="72">
        <f>ROUND(D55*E55,0)</f>
        <v>0</v>
      </c>
    </row>
    <row r="56" spans="1:9" s="1" customFormat="1" ht="120.75" outlineLevel="1" thickBot="1" x14ac:dyDescent="0.3">
      <c r="A56" s="82"/>
      <c r="B56" s="83" t="s">
        <v>250</v>
      </c>
      <c r="C56" s="84"/>
      <c r="D56" s="82"/>
      <c r="E56" s="85"/>
      <c r="F56" s="86"/>
      <c r="G56" s="10"/>
      <c r="H56" s="9"/>
      <c r="I56" s="9"/>
    </row>
    <row r="57" spans="1:9" ht="15.75" thickBot="1" x14ac:dyDescent="0.3">
      <c r="A57" s="99"/>
      <c r="B57" s="100" t="s">
        <v>19</v>
      </c>
      <c r="C57" s="101" t="s">
        <v>20</v>
      </c>
      <c r="D57" s="100"/>
      <c r="E57" s="102"/>
      <c r="F57" s="103">
        <f>SUM(F11:F17,F20:F26,F31:F45,F48:F52,F55)</f>
        <v>0</v>
      </c>
    </row>
  </sheetData>
  <pageMargins left="0.70866141732283472" right="0.70866141732283472" top="0.78740157480314965" bottom="0.78740157480314965" header="0.31496062992125984" footer="0.31496062992125984"/>
  <pageSetup paperSize="9" scale="56" fitToHeight="0" orientation="portrait" r:id="rId1"/>
  <rowBreaks count="1" manualBreakCount="1">
    <brk id="3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40"/>
  <sheetViews>
    <sheetView view="pageBreakPreview" zoomScale="70" zoomScaleNormal="100" zoomScaleSheetLayoutView="70" workbookViewId="0"/>
  </sheetViews>
  <sheetFormatPr defaultRowHeight="15" outlineLevelRow="1" x14ac:dyDescent="0.25"/>
  <cols>
    <col min="1" max="1" width="9.140625" style="2"/>
    <col min="2" max="2" width="92.42578125" style="2" customWidth="1"/>
    <col min="3" max="3" width="8.5703125" style="7" customWidth="1"/>
    <col min="4" max="4" width="9.140625" style="2"/>
    <col min="5" max="5" width="17.85546875" style="4" customWidth="1"/>
    <col min="6" max="7" width="18.140625" style="3" customWidth="1"/>
    <col min="8" max="9" width="9.140625" style="2"/>
  </cols>
  <sheetData>
    <row r="1" spans="1:9" x14ac:dyDescent="0.25">
      <c r="A1" s="56"/>
      <c r="B1" s="130" t="s">
        <v>254</v>
      </c>
      <c r="C1" s="57"/>
      <c r="D1" s="56" t="s">
        <v>3</v>
      </c>
      <c r="E1" s="58" t="s">
        <v>4</v>
      </c>
      <c r="F1" s="59" t="s">
        <v>146</v>
      </c>
    </row>
    <row r="2" spans="1:9" x14ac:dyDescent="0.25">
      <c r="A2" s="56"/>
      <c r="B2" s="56"/>
      <c r="C2" s="57"/>
      <c r="D2" s="56"/>
      <c r="E2" s="58" t="s">
        <v>6</v>
      </c>
      <c r="F2" s="59" t="s">
        <v>147</v>
      </c>
    </row>
    <row r="3" spans="1:9" x14ac:dyDescent="0.25">
      <c r="A3" s="56"/>
      <c r="B3" s="56" t="s">
        <v>0</v>
      </c>
      <c r="C3" s="57"/>
      <c r="D3" s="56"/>
      <c r="E3" s="58" t="s">
        <v>8</v>
      </c>
      <c r="F3" s="59" t="s">
        <v>148</v>
      </c>
    </row>
    <row r="4" spans="1:9" x14ac:dyDescent="0.25">
      <c r="A4" s="56"/>
      <c r="B4" s="60" t="s">
        <v>145</v>
      </c>
      <c r="C4" s="57"/>
      <c r="D4" s="56"/>
      <c r="E4" s="58" t="s">
        <v>10</v>
      </c>
      <c r="F4" s="61">
        <v>250</v>
      </c>
    </row>
    <row r="5" spans="1:9" x14ac:dyDescent="0.25">
      <c r="A5" s="56"/>
      <c r="B5" s="56" t="s">
        <v>2</v>
      </c>
      <c r="C5" s="57"/>
      <c r="D5" s="56"/>
      <c r="E5" s="58" t="s">
        <v>11</v>
      </c>
      <c r="F5" s="61">
        <v>85</v>
      </c>
    </row>
    <row r="6" spans="1:9" s="1" customFormat="1" x14ac:dyDescent="0.25">
      <c r="A6" s="56"/>
      <c r="B6" s="56"/>
      <c r="C6" s="57"/>
      <c r="D6" s="56"/>
      <c r="E6" s="58"/>
      <c r="F6" s="59"/>
      <c r="G6" s="3"/>
      <c r="H6" s="2"/>
      <c r="I6" s="2"/>
    </row>
    <row r="7" spans="1:9" x14ac:dyDescent="0.25">
      <c r="A7" s="56"/>
      <c r="B7" s="56"/>
      <c r="C7" s="57"/>
      <c r="D7" s="56"/>
      <c r="E7" s="58"/>
      <c r="F7" s="59"/>
    </row>
    <row r="8" spans="1:9" s="6" customFormat="1" ht="21" x14ac:dyDescent="0.25">
      <c r="A8" s="62" t="s">
        <v>12</v>
      </c>
      <c r="B8" s="63" t="s">
        <v>13</v>
      </c>
      <c r="C8" s="64" t="s">
        <v>14</v>
      </c>
      <c r="D8" s="63" t="s">
        <v>15</v>
      </c>
      <c r="E8" s="65" t="s">
        <v>16</v>
      </c>
      <c r="F8" s="66" t="s">
        <v>17</v>
      </c>
      <c r="G8" s="8"/>
    </row>
    <row r="9" spans="1:9" x14ac:dyDescent="0.25">
      <c r="A9" s="89" t="s">
        <v>18</v>
      </c>
      <c r="B9" s="90" t="s">
        <v>19</v>
      </c>
      <c r="C9" s="91" t="s">
        <v>20</v>
      </c>
      <c r="D9" s="90"/>
      <c r="E9" s="92"/>
      <c r="F9" s="93">
        <f>0+F10+F17+F30+F35</f>
        <v>0</v>
      </c>
    </row>
    <row r="10" spans="1:9" x14ac:dyDescent="0.25">
      <c r="A10" s="94">
        <v>1</v>
      </c>
      <c r="B10" s="95" t="s">
        <v>21</v>
      </c>
      <c r="C10" s="96" t="s">
        <v>20</v>
      </c>
      <c r="D10" s="95"/>
      <c r="E10" s="97"/>
      <c r="F10" s="98">
        <f>0+F11+F13+F15</f>
        <v>0</v>
      </c>
    </row>
    <row r="11" spans="1:9" x14ac:dyDescent="0.25">
      <c r="A11" s="67" t="s">
        <v>22</v>
      </c>
      <c r="B11" s="70" t="s">
        <v>167</v>
      </c>
      <c r="C11" s="69" t="s">
        <v>23</v>
      </c>
      <c r="D11" s="70">
        <v>1</v>
      </c>
      <c r="E11" s="71"/>
      <c r="F11" s="72">
        <f t="shared" ref="F11:F13" si="0">ROUND(D11*E11,0)</f>
        <v>0</v>
      </c>
    </row>
    <row r="12" spans="1:9" s="1" customFormat="1" ht="127.5" customHeight="1" outlineLevel="1" x14ac:dyDescent="0.25">
      <c r="A12" s="73"/>
      <c r="B12" s="74" t="s">
        <v>213</v>
      </c>
      <c r="C12" s="75"/>
      <c r="D12" s="73"/>
      <c r="E12" s="76"/>
      <c r="F12" s="72"/>
      <c r="G12" s="10"/>
      <c r="H12" s="9"/>
      <c r="I12" s="9"/>
    </row>
    <row r="13" spans="1:9" x14ac:dyDescent="0.25">
      <c r="A13" s="67" t="s">
        <v>25</v>
      </c>
      <c r="B13" s="70" t="s">
        <v>168</v>
      </c>
      <c r="C13" s="69" t="s">
        <v>26</v>
      </c>
      <c r="D13" s="70">
        <v>8</v>
      </c>
      <c r="E13" s="71"/>
      <c r="F13" s="72">
        <f t="shared" si="0"/>
        <v>0</v>
      </c>
    </row>
    <row r="14" spans="1:9" s="1" customFormat="1" ht="48" outlineLevel="1" x14ac:dyDescent="0.25">
      <c r="A14" s="73"/>
      <c r="B14" s="74" t="s">
        <v>27</v>
      </c>
      <c r="C14" s="75"/>
      <c r="D14" s="73"/>
      <c r="E14" s="76"/>
      <c r="F14" s="72"/>
      <c r="G14" s="10"/>
      <c r="H14" s="9"/>
      <c r="I14" s="9"/>
    </row>
    <row r="15" spans="1:9" ht="15" customHeight="1" x14ac:dyDescent="0.25">
      <c r="A15" s="67" t="s">
        <v>28</v>
      </c>
      <c r="B15" s="70" t="s">
        <v>29</v>
      </c>
      <c r="C15" s="69" t="s">
        <v>30</v>
      </c>
      <c r="D15" s="70">
        <v>11.1</v>
      </c>
      <c r="E15" s="71"/>
      <c r="F15" s="72">
        <f>ROUND(D15*E15,0)</f>
        <v>0</v>
      </c>
    </row>
    <row r="16" spans="1:9" s="1" customFormat="1" ht="24" outlineLevel="1" x14ac:dyDescent="0.25">
      <c r="A16" s="73"/>
      <c r="B16" s="74" t="s">
        <v>31</v>
      </c>
      <c r="C16" s="75"/>
      <c r="D16" s="73"/>
      <c r="E16" s="76"/>
      <c r="F16" s="81"/>
      <c r="G16" s="10"/>
      <c r="H16" s="9"/>
      <c r="I16" s="9"/>
    </row>
    <row r="17" spans="1:9" s="1" customFormat="1" ht="15" customHeight="1" x14ac:dyDescent="0.25">
      <c r="A17" s="94">
        <v>3</v>
      </c>
      <c r="B17" s="95" t="s">
        <v>51</v>
      </c>
      <c r="C17" s="96" t="s">
        <v>20</v>
      </c>
      <c r="D17" s="95"/>
      <c r="E17" s="97"/>
      <c r="F17" s="98">
        <f>0+F18+F20+F22+F24+F26+F28</f>
        <v>0</v>
      </c>
      <c r="G17" s="3"/>
      <c r="H17" s="2"/>
      <c r="I17" s="2"/>
    </row>
    <row r="18" spans="1:9" ht="15" customHeight="1" x14ac:dyDescent="0.25">
      <c r="A18" s="77" t="s">
        <v>52</v>
      </c>
      <c r="B18" s="78" t="s">
        <v>74</v>
      </c>
      <c r="C18" s="79" t="s">
        <v>43</v>
      </c>
      <c r="D18" s="78">
        <v>1</v>
      </c>
      <c r="E18" s="80"/>
      <c r="F18" s="72">
        <f>ROUND(D18*E18,0)</f>
        <v>0</v>
      </c>
    </row>
    <row r="19" spans="1:9" s="1" customFormat="1" ht="63.75" customHeight="1" outlineLevel="1" x14ac:dyDescent="0.25">
      <c r="A19" s="73"/>
      <c r="B19" s="74" t="s">
        <v>75</v>
      </c>
      <c r="C19" s="75"/>
      <c r="D19" s="73"/>
      <c r="E19" s="76"/>
      <c r="F19" s="81"/>
      <c r="G19" s="10"/>
      <c r="H19" s="9"/>
      <c r="I19" s="9"/>
    </row>
    <row r="20" spans="1:9" ht="15" customHeight="1" x14ac:dyDescent="0.25">
      <c r="A20" s="77" t="s">
        <v>55</v>
      </c>
      <c r="B20" s="78" t="s">
        <v>59</v>
      </c>
      <c r="C20" s="79" t="s">
        <v>43</v>
      </c>
      <c r="D20" s="78">
        <v>1</v>
      </c>
      <c r="E20" s="80"/>
      <c r="F20" s="72">
        <f>ROUND(D20*E20,0)</f>
        <v>0</v>
      </c>
    </row>
    <row r="21" spans="1:9" s="1" customFormat="1" ht="132" outlineLevel="1" x14ac:dyDescent="0.25">
      <c r="A21" s="73"/>
      <c r="B21" s="74" t="s">
        <v>60</v>
      </c>
      <c r="C21" s="75"/>
      <c r="D21" s="73"/>
      <c r="E21" s="76"/>
      <c r="F21" s="81"/>
      <c r="G21" s="10"/>
      <c r="H21" s="9"/>
      <c r="I21" s="9"/>
    </row>
    <row r="22" spans="1:9" ht="15" customHeight="1" x14ac:dyDescent="0.25">
      <c r="A22" s="77" t="s">
        <v>58</v>
      </c>
      <c r="B22" s="78" t="s">
        <v>62</v>
      </c>
      <c r="C22" s="79" t="s">
        <v>43</v>
      </c>
      <c r="D22" s="78">
        <v>2</v>
      </c>
      <c r="E22" s="80"/>
      <c r="F22" s="72">
        <f>ROUND(D22*E22,0)</f>
        <v>0</v>
      </c>
    </row>
    <row r="23" spans="1:9" s="1" customFormat="1" ht="48" outlineLevel="1" x14ac:dyDescent="0.25">
      <c r="A23" s="73"/>
      <c r="B23" s="74" t="s">
        <v>63</v>
      </c>
      <c r="C23" s="75"/>
      <c r="D23" s="73"/>
      <c r="E23" s="76"/>
      <c r="F23" s="81"/>
      <c r="G23" s="10"/>
      <c r="H23" s="9"/>
      <c r="I23" s="9"/>
    </row>
    <row r="24" spans="1:9" s="1" customFormat="1" ht="15" customHeight="1" x14ac:dyDescent="0.25">
      <c r="A24" s="77" t="s">
        <v>61</v>
      </c>
      <c r="B24" s="78" t="s">
        <v>65</v>
      </c>
      <c r="C24" s="79" t="s">
        <v>43</v>
      </c>
      <c r="D24" s="78">
        <v>2</v>
      </c>
      <c r="E24" s="80"/>
      <c r="F24" s="72">
        <f>ROUND(D24*E24,0)</f>
        <v>0</v>
      </c>
      <c r="G24" s="3"/>
      <c r="H24" s="2"/>
      <c r="I24" s="2"/>
    </row>
    <row r="25" spans="1:9" s="1" customFormat="1" ht="24" outlineLevel="1" x14ac:dyDescent="0.25">
      <c r="A25" s="73"/>
      <c r="B25" s="74" t="s">
        <v>66</v>
      </c>
      <c r="C25" s="75"/>
      <c r="D25" s="73"/>
      <c r="E25" s="76"/>
      <c r="F25" s="81"/>
      <c r="G25" s="10"/>
      <c r="H25" s="9"/>
      <c r="I25" s="9"/>
    </row>
    <row r="26" spans="1:9" s="1" customFormat="1" ht="15" customHeight="1" x14ac:dyDescent="0.25">
      <c r="A26" s="77" t="s">
        <v>64</v>
      </c>
      <c r="B26" s="78" t="s">
        <v>149</v>
      </c>
      <c r="C26" s="79" t="s">
        <v>43</v>
      </c>
      <c r="D26" s="78">
        <v>1</v>
      </c>
      <c r="E26" s="80"/>
      <c r="F26" s="72">
        <f>ROUND(D26*E26,0)</f>
        <v>0</v>
      </c>
      <c r="G26" s="3"/>
      <c r="H26" s="2"/>
      <c r="I26" s="2"/>
    </row>
    <row r="27" spans="1:9" s="1" customFormat="1" ht="120" outlineLevel="1" x14ac:dyDescent="0.25">
      <c r="A27" s="73"/>
      <c r="B27" s="74" t="s">
        <v>150</v>
      </c>
      <c r="C27" s="75"/>
      <c r="D27" s="73"/>
      <c r="E27" s="76"/>
      <c r="F27" s="81"/>
      <c r="G27" s="10"/>
      <c r="H27" s="9"/>
      <c r="I27" s="9"/>
    </row>
    <row r="28" spans="1:9" x14ac:dyDescent="0.25">
      <c r="A28" s="77" t="s">
        <v>67</v>
      </c>
      <c r="B28" s="78" t="s">
        <v>171</v>
      </c>
      <c r="C28" s="79" t="s">
        <v>23</v>
      </c>
      <c r="D28" s="78">
        <v>1</v>
      </c>
      <c r="E28" s="80"/>
      <c r="F28" s="72">
        <f>ROUND(D28*E28,0)</f>
        <v>0</v>
      </c>
    </row>
    <row r="29" spans="1:9" s="1" customFormat="1" outlineLevel="1" x14ac:dyDescent="0.25">
      <c r="A29" s="73"/>
      <c r="B29" s="74" t="s">
        <v>228</v>
      </c>
      <c r="C29" s="75"/>
      <c r="D29" s="73"/>
      <c r="E29" s="76"/>
      <c r="F29" s="81"/>
      <c r="G29" s="10"/>
      <c r="H29" s="9"/>
      <c r="I29" s="9"/>
    </row>
    <row r="30" spans="1:9" x14ac:dyDescent="0.25">
      <c r="A30" s="94">
        <v>4</v>
      </c>
      <c r="B30" s="95" t="s">
        <v>78</v>
      </c>
      <c r="C30" s="96" t="s">
        <v>20</v>
      </c>
      <c r="D30" s="95"/>
      <c r="E30" s="97"/>
      <c r="F30" s="98">
        <f>0+F31+F33</f>
        <v>0</v>
      </c>
    </row>
    <row r="31" spans="1:9" x14ac:dyDescent="0.25">
      <c r="A31" s="77" t="s">
        <v>79</v>
      </c>
      <c r="B31" s="78" t="s">
        <v>232</v>
      </c>
      <c r="C31" s="79" t="s">
        <v>30</v>
      </c>
      <c r="D31" s="78">
        <v>10.5</v>
      </c>
      <c r="E31" s="80"/>
      <c r="F31" s="72">
        <f>ROUND(D31*E31,0)</f>
        <v>0</v>
      </c>
    </row>
    <row r="32" spans="1:9" s="1" customFormat="1" ht="132" outlineLevel="1" x14ac:dyDescent="0.25">
      <c r="A32" s="73"/>
      <c r="B32" s="74" t="s">
        <v>251</v>
      </c>
      <c r="C32" s="75"/>
      <c r="D32" s="73"/>
      <c r="E32" s="76"/>
      <c r="F32" s="81"/>
      <c r="G32" s="10"/>
      <c r="H32" s="9"/>
      <c r="I32" s="9"/>
    </row>
    <row r="33" spans="1:9" x14ac:dyDescent="0.25">
      <c r="A33" s="77" t="s">
        <v>80</v>
      </c>
      <c r="B33" s="78" t="s">
        <v>83</v>
      </c>
      <c r="C33" s="79" t="s">
        <v>43</v>
      </c>
      <c r="D33" s="78">
        <v>4</v>
      </c>
      <c r="E33" s="80"/>
      <c r="F33" s="72">
        <f>ROUND(D33*E33,0)</f>
        <v>0</v>
      </c>
    </row>
    <row r="34" spans="1:9" s="1" customFormat="1" ht="36" outlineLevel="1" x14ac:dyDescent="0.25">
      <c r="A34" s="73"/>
      <c r="B34" s="74" t="s">
        <v>84</v>
      </c>
      <c r="C34" s="75"/>
      <c r="D34" s="73"/>
      <c r="E34" s="76"/>
      <c r="F34" s="81"/>
      <c r="G34" s="10"/>
      <c r="H34" s="9"/>
      <c r="I34" s="9"/>
    </row>
    <row r="35" spans="1:9" x14ac:dyDescent="0.25">
      <c r="A35" s="94">
        <v>5</v>
      </c>
      <c r="B35" s="95" t="s">
        <v>91</v>
      </c>
      <c r="C35" s="96" t="s">
        <v>20</v>
      </c>
      <c r="D35" s="95"/>
      <c r="E35" s="97"/>
      <c r="F35" s="98">
        <f>0+F36+F38</f>
        <v>0</v>
      </c>
    </row>
    <row r="36" spans="1:9" x14ac:dyDescent="0.25">
      <c r="A36" s="77" t="s">
        <v>92</v>
      </c>
      <c r="B36" s="78" t="s">
        <v>194</v>
      </c>
      <c r="C36" s="79" t="s">
        <v>43</v>
      </c>
      <c r="D36" s="78">
        <v>1</v>
      </c>
      <c r="E36" s="80"/>
      <c r="F36" s="72">
        <f>ROUND(D36*E36,0)</f>
        <v>0</v>
      </c>
    </row>
    <row r="37" spans="1:9" s="1" customFormat="1" ht="120" outlineLevel="1" x14ac:dyDescent="0.25">
      <c r="A37" s="73"/>
      <c r="B37" s="74" t="s">
        <v>151</v>
      </c>
      <c r="C37" s="75"/>
      <c r="D37" s="73"/>
      <c r="E37" s="76"/>
      <c r="F37" s="81"/>
      <c r="G37" s="10"/>
      <c r="H37" s="9"/>
      <c r="I37" s="9"/>
    </row>
    <row r="38" spans="1:9" x14ac:dyDescent="0.25">
      <c r="A38" s="77" t="s">
        <v>95</v>
      </c>
      <c r="B38" s="78" t="s">
        <v>152</v>
      </c>
      <c r="C38" s="79" t="s">
        <v>43</v>
      </c>
      <c r="D38" s="78">
        <v>1</v>
      </c>
      <c r="E38" s="80"/>
      <c r="F38" s="72">
        <f>ROUND(D38*E38,0)</f>
        <v>0</v>
      </c>
    </row>
    <row r="39" spans="1:9" s="1" customFormat="1" ht="60.75" outlineLevel="1" thickBot="1" x14ac:dyDescent="0.3">
      <c r="A39" s="82"/>
      <c r="B39" s="83" t="s">
        <v>153</v>
      </c>
      <c r="C39" s="84"/>
      <c r="D39" s="82"/>
      <c r="E39" s="85"/>
      <c r="F39" s="86"/>
      <c r="G39" s="10"/>
      <c r="H39" s="9"/>
      <c r="I39" s="9"/>
    </row>
    <row r="40" spans="1:9" ht="15.75" thickBot="1" x14ac:dyDescent="0.3">
      <c r="A40" s="99"/>
      <c r="B40" s="100" t="s">
        <v>19</v>
      </c>
      <c r="C40" s="101" t="s">
        <v>20</v>
      </c>
      <c r="D40" s="100"/>
      <c r="E40" s="102"/>
      <c r="F40" s="103">
        <f>SUM(F11:F15,F18:F28,F31:F33,F36:F38)</f>
        <v>0</v>
      </c>
    </row>
  </sheetData>
  <pageMargins left="0.70866141732283472" right="0.70866141732283472" top="0.78740157480314965" bottom="0.78740157480314965" header="0.31496062992125984" footer="0.31496062992125984"/>
  <pageSetup paperSize="9" scale="56" fitToHeight="0" orientation="portrait" r:id="rId1"/>
  <rowBreaks count="1" manualBreakCount="1">
    <brk id="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63"/>
  <sheetViews>
    <sheetView view="pageBreakPreview" zoomScaleNormal="100" zoomScaleSheetLayoutView="70" workbookViewId="0"/>
  </sheetViews>
  <sheetFormatPr defaultRowHeight="15" outlineLevelRow="1" x14ac:dyDescent="0.25"/>
  <cols>
    <col min="1" max="1" width="9.140625" style="2"/>
    <col min="2" max="2" width="92.42578125" style="2" customWidth="1"/>
    <col min="3" max="3" width="8.5703125" style="7" customWidth="1"/>
    <col min="4" max="4" width="9.140625" style="2"/>
    <col min="5" max="5" width="17.85546875" style="4" customWidth="1"/>
    <col min="6" max="7" width="18.140625" style="3" customWidth="1"/>
    <col min="8" max="9" width="9.140625" style="2"/>
  </cols>
  <sheetData>
    <row r="1" spans="1:9" x14ac:dyDescent="0.25">
      <c r="A1" s="56"/>
      <c r="B1" s="130" t="s">
        <v>254</v>
      </c>
      <c r="C1" s="57"/>
      <c r="D1" s="56" t="s">
        <v>3</v>
      </c>
      <c r="E1" s="58" t="s">
        <v>4</v>
      </c>
      <c r="F1" s="59" t="s">
        <v>154</v>
      </c>
    </row>
    <row r="2" spans="1:9" x14ac:dyDescent="0.25">
      <c r="A2" s="56"/>
      <c r="B2" s="56"/>
      <c r="C2" s="57"/>
      <c r="D2" s="56"/>
      <c r="E2" s="58" t="s">
        <v>6</v>
      </c>
      <c r="F2" s="59" t="s">
        <v>155</v>
      </c>
    </row>
    <row r="3" spans="1:9" x14ac:dyDescent="0.25">
      <c r="A3" s="56"/>
      <c r="B3" s="56" t="s">
        <v>0</v>
      </c>
      <c r="C3" s="57"/>
      <c r="D3" s="56"/>
      <c r="E3" s="58" t="s">
        <v>8</v>
      </c>
      <c r="F3" s="59" t="s">
        <v>117</v>
      </c>
    </row>
    <row r="4" spans="1:9" x14ac:dyDescent="0.25">
      <c r="A4" s="56"/>
      <c r="B4" s="60" t="s">
        <v>197</v>
      </c>
      <c r="C4" s="57"/>
      <c r="D4" s="56"/>
      <c r="E4" s="58" t="s">
        <v>10</v>
      </c>
      <c r="F4" s="61">
        <v>250</v>
      </c>
    </row>
    <row r="5" spans="1:9" x14ac:dyDescent="0.25">
      <c r="A5" s="56"/>
      <c r="B5" s="56" t="s">
        <v>2</v>
      </c>
      <c r="C5" s="57"/>
      <c r="D5" s="56"/>
      <c r="E5" s="58" t="s">
        <v>11</v>
      </c>
      <c r="F5" s="61">
        <v>85</v>
      </c>
    </row>
    <row r="6" spans="1:9" s="1" customFormat="1" x14ac:dyDescent="0.25">
      <c r="A6" s="56"/>
      <c r="B6" s="56"/>
      <c r="C6" s="57"/>
      <c r="D6" s="56"/>
      <c r="E6" s="58"/>
      <c r="F6" s="59"/>
      <c r="G6" s="3"/>
      <c r="H6" s="2"/>
      <c r="I6" s="2"/>
    </row>
    <row r="7" spans="1:9" x14ac:dyDescent="0.25">
      <c r="A7" s="56"/>
      <c r="B7" s="56"/>
      <c r="C7" s="57"/>
      <c r="D7" s="56"/>
      <c r="E7" s="58"/>
      <c r="F7" s="59"/>
    </row>
    <row r="8" spans="1:9" s="6" customFormat="1" ht="21" x14ac:dyDescent="0.25">
      <c r="A8" s="62" t="s">
        <v>12</v>
      </c>
      <c r="B8" s="63" t="s">
        <v>13</v>
      </c>
      <c r="C8" s="64" t="s">
        <v>14</v>
      </c>
      <c r="D8" s="63" t="s">
        <v>15</v>
      </c>
      <c r="E8" s="65" t="s">
        <v>16</v>
      </c>
      <c r="F8" s="66" t="s">
        <v>17</v>
      </c>
      <c r="G8" s="8"/>
    </row>
    <row r="9" spans="1:9" x14ac:dyDescent="0.25">
      <c r="A9" s="89" t="s">
        <v>18</v>
      </c>
      <c r="B9" s="90" t="s">
        <v>19</v>
      </c>
      <c r="C9" s="91" t="s">
        <v>20</v>
      </c>
      <c r="D9" s="90"/>
      <c r="E9" s="92"/>
      <c r="F9" s="93">
        <f>0+F10+F19+F28+F45+F54</f>
        <v>0</v>
      </c>
    </row>
    <row r="10" spans="1:9" x14ac:dyDescent="0.25">
      <c r="A10" s="94">
        <v>1</v>
      </c>
      <c r="B10" s="95" t="s">
        <v>21</v>
      </c>
      <c r="C10" s="96" t="s">
        <v>20</v>
      </c>
      <c r="D10" s="95"/>
      <c r="E10" s="97"/>
      <c r="F10" s="98">
        <f>0+F11+F13+F15+F17</f>
        <v>0</v>
      </c>
    </row>
    <row r="11" spans="1:9" ht="28.5" x14ac:dyDescent="0.25">
      <c r="A11" s="67" t="s">
        <v>22</v>
      </c>
      <c r="B11" s="68" t="s">
        <v>234</v>
      </c>
      <c r="C11" s="69" t="s">
        <v>23</v>
      </c>
      <c r="D11" s="70">
        <v>1</v>
      </c>
      <c r="E11" s="71"/>
      <c r="F11" s="72">
        <f t="shared" ref="F11:F15" si="0">ROUND(D11*E11,0)</f>
        <v>0</v>
      </c>
    </row>
    <row r="12" spans="1:9" s="1" customFormat="1" ht="126" customHeight="1" outlineLevel="1" x14ac:dyDescent="0.25">
      <c r="A12" s="73"/>
      <c r="B12" s="74" t="s">
        <v>24</v>
      </c>
      <c r="C12" s="75"/>
      <c r="D12" s="73"/>
      <c r="E12" s="76"/>
      <c r="F12" s="72"/>
      <c r="G12" s="10"/>
      <c r="H12" s="9"/>
      <c r="I12" s="9"/>
    </row>
    <row r="13" spans="1:9" x14ac:dyDescent="0.25">
      <c r="A13" s="67" t="s">
        <v>25</v>
      </c>
      <c r="B13" s="68" t="s">
        <v>168</v>
      </c>
      <c r="C13" s="69" t="s">
        <v>26</v>
      </c>
      <c r="D13" s="70">
        <v>7.5</v>
      </c>
      <c r="E13" s="71"/>
      <c r="F13" s="72">
        <f t="shared" si="0"/>
        <v>0</v>
      </c>
    </row>
    <row r="14" spans="1:9" s="1" customFormat="1" ht="48" outlineLevel="1" x14ac:dyDescent="0.25">
      <c r="A14" s="73"/>
      <c r="B14" s="74" t="s">
        <v>27</v>
      </c>
      <c r="C14" s="75"/>
      <c r="D14" s="73"/>
      <c r="E14" s="76"/>
      <c r="F14" s="72"/>
      <c r="G14" s="10"/>
      <c r="H14" s="9"/>
      <c r="I14" s="9"/>
    </row>
    <row r="15" spans="1:9" ht="15" customHeight="1" x14ac:dyDescent="0.25">
      <c r="A15" s="67" t="s">
        <v>28</v>
      </c>
      <c r="B15" s="70" t="s">
        <v>29</v>
      </c>
      <c r="C15" s="69" t="s">
        <v>30</v>
      </c>
      <c r="D15" s="70">
        <v>12</v>
      </c>
      <c r="E15" s="71"/>
      <c r="F15" s="72">
        <f t="shared" si="0"/>
        <v>0</v>
      </c>
    </row>
    <row r="16" spans="1:9" s="1" customFormat="1" ht="24" outlineLevel="1" x14ac:dyDescent="0.25">
      <c r="A16" s="73"/>
      <c r="B16" s="74" t="s">
        <v>31</v>
      </c>
      <c r="C16" s="75"/>
      <c r="D16" s="73"/>
      <c r="E16" s="76"/>
      <c r="F16" s="72"/>
      <c r="G16" s="10"/>
      <c r="H16" s="9"/>
      <c r="I16" s="9"/>
    </row>
    <row r="17" spans="1:9" ht="15" customHeight="1" x14ac:dyDescent="0.25">
      <c r="A17" s="77" t="s">
        <v>34</v>
      </c>
      <c r="B17" s="78" t="s">
        <v>169</v>
      </c>
      <c r="C17" s="79" t="s">
        <v>23</v>
      </c>
      <c r="D17" s="78">
        <v>1</v>
      </c>
      <c r="E17" s="80"/>
      <c r="F17" s="72">
        <f>ROUND(D17*E17,0)</f>
        <v>0</v>
      </c>
    </row>
    <row r="18" spans="1:9" s="1" customFormat="1" ht="75" customHeight="1" outlineLevel="1" x14ac:dyDescent="0.25">
      <c r="A18" s="73"/>
      <c r="B18" s="74" t="s">
        <v>35</v>
      </c>
      <c r="C18" s="75"/>
      <c r="D18" s="73"/>
      <c r="E18" s="76"/>
      <c r="F18" s="81"/>
      <c r="G18" s="10"/>
      <c r="H18" s="9"/>
      <c r="I18" s="9"/>
    </row>
    <row r="19" spans="1:9" ht="15" customHeight="1" x14ac:dyDescent="0.25">
      <c r="A19" s="94">
        <v>2</v>
      </c>
      <c r="B19" s="95" t="s">
        <v>36</v>
      </c>
      <c r="C19" s="96" t="s">
        <v>20</v>
      </c>
      <c r="D19" s="95"/>
      <c r="E19" s="97"/>
      <c r="F19" s="98">
        <f>0+F20+F22+F24+F26</f>
        <v>0</v>
      </c>
    </row>
    <row r="20" spans="1:9" s="1" customFormat="1" ht="15" customHeight="1" x14ac:dyDescent="0.25">
      <c r="A20" s="77" t="s">
        <v>37</v>
      </c>
      <c r="B20" s="78" t="s">
        <v>156</v>
      </c>
      <c r="C20" s="79" t="s">
        <v>30</v>
      </c>
      <c r="D20" s="78">
        <v>6</v>
      </c>
      <c r="E20" s="80"/>
      <c r="F20" s="72">
        <f>ROUND(D20*E20,0)</f>
        <v>0</v>
      </c>
      <c r="G20" s="3"/>
      <c r="H20" s="2"/>
      <c r="I20" s="2"/>
    </row>
    <row r="21" spans="1:9" s="1" customFormat="1" ht="66" customHeight="1" outlineLevel="1" x14ac:dyDescent="0.25">
      <c r="A21" s="73"/>
      <c r="B21" s="74" t="s">
        <v>157</v>
      </c>
      <c r="C21" s="75"/>
      <c r="D21" s="73"/>
      <c r="E21" s="76"/>
      <c r="F21" s="81"/>
      <c r="G21" s="10"/>
      <c r="H21" s="9"/>
      <c r="I21" s="9"/>
    </row>
    <row r="22" spans="1:9" ht="15" customHeight="1" x14ac:dyDescent="0.25">
      <c r="A22" s="77" t="s">
        <v>40</v>
      </c>
      <c r="B22" s="78" t="s">
        <v>181</v>
      </c>
      <c r="C22" s="79" t="s">
        <v>43</v>
      </c>
      <c r="D22" s="78">
        <v>4</v>
      </c>
      <c r="E22" s="80"/>
      <c r="F22" s="72">
        <f>ROUND(D22*E22,0)</f>
        <v>0</v>
      </c>
    </row>
    <row r="23" spans="1:9" s="1" customFormat="1" ht="24" outlineLevel="1" x14ac:dyDescent="0.25">
      <c r="A23" s="73"/>
      <c r="B23" s="74" t="s">
        <v>127</v>
      </c>
      <c r="C23" s="75"/>
      <c r="D23" s="73"/>
      <c r="E23" s="76"/>
      <c r="F23" s="81"/>
      <c r="G23" s="10"/>
      <c r="H23" s="9"/>
      <c r="I23" s="9"/>
    </row>
    <row r="24" spans="1:9" ht="15" customHeight="1" x14ac:dyDescent="0.25">
      <c r="A24" s="77" t="s">
        <v>41</v>
      </c>
      <c r="B24" s="78" t="s">
        <v>38</v>
      </c>
      <c r="C24" s="79" t="s">
        <v>30</v>
      </c>
      <c r="D24" s="78">
        <v>2.2200000000000002</v>
      </c>
      <c r="E24" s="80"/>
      <c r="F24" s="72">
        <f>ROUND(D24*E24,0)</f>
        <v>0</v>
      </c>
    </row>
    <row r="25" spans="1:9" s="1" customFormat="1" ht="170.25" customHeight="1" outlineLevel="1" x14ac:dyDescent="0.25">
      <c r="A25" s="73"/>
      <c r="B25" s="74" t="s">
        <v>39</v>
      </c>
      <c r="C25" s="75"/>
      <c r="D25" s="73"/>
      <c r="E25" s="76"/>
      <c r="F25" s="81"/>
      <c r="G25" s="10"/>
      <c r="H25" s="9"/>
      <c r="I25" s="9"/>
    </row>
    <row r="26" spans="1:9" x14ac:dyDescent="0.25">
      <c r="A26" s="77" t="s">
        <v>45</v>
      </c>
      <c r="B26" s="78" t="s">
        <v>158</v>
      </c>
      <c r="C26" s="79" t="s">
        <v>43</v>
      </c>
      <c r="D26" s="78">
        <v>2</v>
      </c>
      <c r="E26" s="80"/>
      <c r="F26" s="72">
        <f>ROUND(D26*E26,0)</f>
        <v>0</v>
      </c>
    </row>
    <row r="27" spans="1:9" s="1" customFormat="1" ht="48" outlineLevel="1" x14ac:dyDescent="0.25">
      <c r="A27" s="73"/>
      <c r="B27" s="74" t="s">
        <v>159</v>
      </c>
      <c r="C27" s="75"/>
      <c r="D27" s="73"/>
      <c r="E27" s="76"/>
      <c r="F27" s="81"/>
      <c r="G27" s="10"/>
      <c r="H27" s="9"/>
      <c r="I27" s="9"/>
    </row>
    <row r="28" spans="1:9" x14ac:dyDescent="0.25">
      <c r="A28" s="94">
        <v>3</v>
      </c>
      <c r="B28" s="95" t="s">
        <v>51</v>
      </c>
      <c r="C28" s="96" t="s">
        <v>20</v>
      </c>
      <c r="D28" s="95"/>
      <c r="E28" s="97"/>
      <c r="F28" s="98">
        <f>0+F29+F31+F33+F35+F37+F39+F41+F43</f>
        <v>0</v>
      </c>
    </row>
    <row r="29" spans="1:9" s="1" customFormat="1" ht="15" customHeight="1" x14ac:dyDescent="0.25">
      <c r="A29" s="77" t="s">
        <v>52</v>
      </c>
      <c r="B29" s="78" t="s">
        <v>118</v>
      </c>
      <c r="C29" s="79" t="s">
        <v>43</v>
      </c>
      <c r="D29" s="78">
        <v>1</v>
      </c>
      <c r="E29" s="80"/>
      <c r="F29" s="72">
        <f>ROUND(D29*E29,0)</f>
        <v>0</v>
      </c>
      <c r="G29" s="3"/>
      <c r="H29" s="2"/>
      <c r="I29" s="2"/>
    </row>
    <row r="30" spans="1:9" s="1" customFormat="1" ht="183.75" customHeight="1" outlineLevel="1" x14ac:dyDescent="0.25">
      <c r="A30" s="73"/>
      <c r="B30" s="74" t="s">
        <v>119</v>
      </c>
      <c r="C30" s="75"/>
      <c r="D30" s="73"/>
      <c r="E30" s="76"/>
      <c r="F30" s="81"/>
      <c r="G30" s="10"/>
      <c r="H30" s="9"/>
      <c r="I30" s="9"/>
    </row>
    <row r="31" spans="1:9" x14ac:dyDescent="0.25">
      <c r="A31" s="77" t="s">
        <v>55</v>
      </c>
      <c r="B31" s="78" t="s">
        <v>160</v>
      </c>
      <c r="C31" s="79" t="s">
        <v>43</v>
      </c>
      <c r="D31" s="78">
        <v>2</v>
      </c>
      <c r="E31" s="80"/>
      <c r="F31" s="72">
        <f>ROUND(D31*E31,0)</f>
        <v>0</v>
      </c>
    </row>
    <row r="32" spans="1:9" s="1" customFormat="1" ht="96" outlineLevel="1" x14ac:dyDescent="0.25">
      <c r="A32" s="73"/>
      <c r="B32" s="74" t="s">
        <v>161</v>
      </c>
      <c r="C32" s="75"/>
      <c r="D32" s="73"/>
      <c r="E32" s="76"/>
      <c r="F32" s="81"/>
      <c r="G32" s="10"/>
      <c r="H32" s="9"/>
      <c r="I32" s="9"/>
    </row>
    <row r="33" spans="1:9" x14ac:dyDescent="0.25">
      <c r="A33" s="77" t="s">
        <v>58</v>
      </c>
      <c r="B33" s="78" t="s">
        <v>62</v>
      </c>
      <c r="C33" s="79" t="s">
        <v>43</v>
      </c>
      <c r="D33" s="78">
        <v>2</v>
      </c>
      <c r="E33" s="80"/>
      <c r="F33" s="72">
        <f>ROUND(D33*E33,0)</f>
        <v>0</v>
      </c>
    </row>
    <row r="34" spans="1:9" s="1" customFormat="1" ht="48" outlineLevel="1" x14ac:dyDescent="0.25">
      <c r="A34" s="73"/>
      <c r="B34" s="74" t="s">
        <v>63</v>
      </c>
      <c r="C34" s="75"/>
      <c r="D34" s="73"/>
      <c r="E34" s="76"/>
      <c r="F34" s="81"/>
      <c r="G34" s="10"/>
      <c r="H34" s="9"/>
      <c r="I34" s="9"/>
    </row>
    <row r="35" spans="1:9" x14ac:dyDescent="0.25">
      <c r="A35" s="77" t="s">
        <v>61</v>
      </c>
      <c r="B35" s="78" t="s">
        <v>162</v>
      </c>
      <c r="C35" s="79" t="s">
        <v>43</v>
      </c>
      <c r="D35" s="78">
        <v>2</v>
      </c>
      <c r="E35" s="80"/>
      <c r="F35" s="72">
        <f>ROUND(D35*E35,0)</f>
        <v>0</v>
      </c>
    </row>
    <row r="36" spans="1:9" s="1" customFormat="1" ht="34.5" customHeight="1" outlineLevel="1" x14ac:dyDescent="0.25">
      <c r="A36" s="73"/>
      <c r="B36" s="74" t="s">
        <v>163</v>
      </c>
      <c r="C36" s="75"/>
      <c r="D36" s="73"/>
      <c r="E36" s="76"/>
      <c r="F36" s="81"/>
      <c r="G36" s="10"/>
      <c r="H36" s="9"/>
      <c r="I36" s="9"/>
    </row>
    <row r="37" spans="1:9" x14ac:dyDescent="0.25">
      <c r="A37" s="77" t="s">
        <v>64</v>
      </c>
      <c r="B37" s="78" t="s">
        <v>120</v>
      </c>
      <c r="C37" s="79" t="s">
        <v>43</v>
      </c>
      <c r="D37" s="78">
        <v>1</v>
      </c>
      <c r="E37" s="80"/>
      <c r="F37" s="72">
        <f>ROUND(D37*E37,0)</f>
        <v>0</v>
      </c>
    </row>
    <row r="38" spans="1:9" s="1" customFormat="1" ht="166.5" customHeight="1" outlineLevel="1" x14ac:dyDescent="0.25">
      <c r="A38" s="73"/>
      <c r="B38" s="74" t="s">
        <v>121</v>
      </c>
      <c r="C38" s="75"/>
      <c r="D38" s="73"/>
      <c r="E38" s="76"/>
      <c r="F38" s="81"/>
      <c r="G38" s="10"/>
      <c r="H38" s="9"/>
      <c r="I38" s="9"/>
    </row>
    <row r="39" spans="1:9" x14ac:dyDescent="0.25">
      <c r="A39" s="77" t="s">
        <v>67</v>
      </c>
      <c r="B39" s="78" t="s">
        <v>164</v>
      </c>
      <c r="C39" s="79" t="s">
        <v>43</v>
      </c>
      <c r="D39" s="78">
        <v>1</v>
      </c>
      <c r="E39" s="80"/>
      <c r="F39" s="72">
        <f>ROUND(D39*E39,0)</f>
        <v>0</v>
      </c>
    </row>
    <row r="40" spans="1:9" s="1" customFormat="1" ht="72" outlineLevel="1" x14ac:dyDescent="0.25">
      <c r="A40" s="73"/>
      <c r="B40" s="74" t="s">
        <v>165</v>
      </c>
      <c r="C40" s="75"/>
      <c r="D40" s="73"/>
      <c r="E40" s="76"/>
      <c r="F40" s="81"/>
      <c r="G40" s="10"/>
      <c r="H40" s="9"/>
      <c r="I40" s="9"/>
    </row>
    <row r="41" spans="1:9" x14ac:dyDescent="0.25">
      <c r="A41" s="77" t="s">
        <v>70</v>
      </c>
      <c r="B41" s="78" t="s">
        <v>199</v>
      </c>
      <c r="C41" s="79" t="s">
        <v>23</v>
      </c>
      <c r="D41" s="78">
        <v>1</v>
      </c>
      <c r="E41" s="80"/>
      <c r="F41" s="72">
        <f>ROUND(D41*E41,0)</f>
        <v>0</v>
      </c>
    </row>
    <row r="42" spans="1:9" s="1" customFormat="1" x14ac:dyDescent="0.25">
      <c r="A42" s="73"/>
      <c r="B42" s="74" t="s">
        <v>77</v>
      </c>
      <c r="C42" s="75"/>
      <c r="D42" s="73"/>
      <c r="E42" s="76"/>
      <c r="F42" s="81"/>
      <c r="G42" s="10"/>
      <c r="H42" s="9"/>
      <c r="I42" s="9"/>
    </row>
    <row r="43" spans="1:9" s="1" customFormat="1" x14ac:dyDescent="0.25">
      <c r="A43" s="77" t="s">
        <v>73</v>
      </c>
      <c r="B43" s="78" t="s">
        <v>68</v>
      </c>
      <c r="C43" s="79" t="s">
        <v>43</v>
      </c>
      <c r="D43" s="78">
        <v>8</v>
      </c>
      <c r="E43" s="80"/>
      <c r="F43" s="72">
        <f>ROUND(D43*E43,0)</f>
        <v>0</v>
      </c>
      <c r="G43" s="10"/>
      <c r="H43" s="9"/>
      <c r="I43" s="9"/>
    </row>
    <row r="44" spans="1:9" s="1" customFormat="1" ht="24" x14ac:dyDescent="0.25">
      <c r="A44" s="73"/>
      <c r="B44" s="74" t="s">
        <v>69</v>
      </c>
      <c r="C44" s="75"/>
      <c r="D44" s="73"/>
      <c r="E44" s="76"/>
      <c r="F44" s="81"/>
      <c r="G44" s="10"/>
      <c r="H44" s="9"/>
      <c r="I44" s="9"/>
    </row>
    <row r="45" spans="1:9" x14ac:dyDescent="0.25">
      <c r="A45" s="94">
        <v>4</v>
      </c>
      <c r="B45" s="95" t="s">
        <v>78</v>
      </c>
      <c r="C45" s="96" t="s">
        <v>20</v>
      </c>
      <c r="D45" s="95"/>
      <c r="E45" s="97"/>
      <c r="F45" s="98">
        <f>0+F46+F48+F50+F52</f>
        <v>0</v>
      </c>
    </row>
    <row r="46" spans="1:9" x14ac:dyDescent="0.25">
      <c r="A46" s="77" t="s">
        <v>79</v>
      </c>
      <c r="B46" s="88" t="s">
        <v>231</v>
      </c>
      <c r="C46" s="79" t="s">
        <v>30</v>
      </c>
      <c r="D46" s="78">
        <v>11</v>
      </c>
      <c r="E46" s="80"/>
      <c r="F46" s="72">
        <f>ROUND(D46*E46,0)</f>
        <v>0</v>
      </c>
    </row>
    <row r="47" spans="1:9" s="1" customFormat="1" ht="120" outlineLevel="1" x14ac:dyDescent="0.25">
      <c r="A47" s="73"/>
      <c r="B47" s="128" t="s">
        <v>239</v>
      </c>
      <c r="C47" s="75"/>
      <c r="D47" s="73"/>
      <c r="E47" s="76"/>
      <c r="F47" s="81"/>
      <c r="G47" s="10"/>
      <c r="H47" s="9"/>
      <c r="I47" s="9"/>
    </row>
    <row r="48" spans="1:9" x14ac:dyDescent="0.25">
      <c r="A48" s="77" t="s">
        <v>80</v>
      </c>
      <c r="B48" s="129" t="s">
        <v>233</v>
      </c>
      <c r="C48" s="79" t="s">
        <v>43</v>
      </c>
      <c r="D48" s="78">
        <v>4</v>
      </c>
      <c r="E48" s="80"/>
      <c r="F48" s="72">
        <f>ROUND(D48*E48,0)</f>
        <v>0</v>
      </c>
    </row>
    <row r="49" spans="1:9" s="1" customFormat="1" ht="150" customHeight="1" outlineLevel="1" x14ac:dyDescent="0.25">
      <c r="A49" s="73"/>
      <c r="B49" s="128" t="s">
        <v>249</v>
      </c>
      <c r="C49" s="75"/>
      <c r="D49" s="73"/>
      <c r="E49" s="76"/>
      <c r="F49" s="81"/>
      <c r="G49" s="10"/>
      <c r="H49" s="9"/>
      <c r="I49" s="9"/>
    </row>
    <row r="50" spans="1:9" x14ac:dyDescent="0.25">
      <c r="A50" s="77" t="s">
        <v>81</v>
      </c>
      <c r="B50" s="78" t="s">
        <v>83</v>
      </c>
      <c r="C50" s="79" t="s">
        <v>43</v>
      </c>
      <c r="D50" s="78">
        <v>2</v>
      </c>
      <c r="E50" s="80"/>
      <c r="F50" s="72">
        <f>ROUND(D50*E50,0)</f>
        <v>0</v>
      </c>
    </row>
    <row r="51" spans="1:9" s="1" customFormat="1" ht="40.5" customHeight="1" outlineLevel="1" x14ac:dyDescent="0.25">
      <c r="A51" s="73"/>
      <c r="B51" s="74" t="s">
        <v>84</v>
      </c>
      <c r="C51" s="75"/>
      <c r="D51" s="73"/>
      <c r="E51" s="76"/>
      <c r="F51" s="81"/>
      <c r="G51" s="10"/>
      <c r="H51" s="9"/>
      <c r="I51" s="9"/>
    </row>
    <row r="52" spans="1:9" x14ac:dyDescent="0.25">
      <c r="A52" s="77" t="s">
        <v>82</v>
      </c>
      <c r="B52" s="78" t="s">
        <v>198</v>
      </c>
      <c r="C52" s="79" t="s">
        <v>43</v>
      </c>
      <c r="D52" s="78">
        <v>1</v>
      </c>
      <c r="E52" s="80"/>
      <c r="F52" s="72">
        <f>ROUND(D52*E52,0)</f>
        <v>0</v>
      </c>
    </row>
    <row r="53" spans="1:9" s="1" customFormat="1" ht="36" outlineLevel="1" x14ac:dyDescent="0.25">
      <c r="A53" s="73"/>
      <c r="B53" s="74" t="s">
        <v>166</v>
      </c>
      <c r="C53" s="75"/>
      <c r="D53" s="73"/>
      <c r="E53" s="76"/>
      <c r="F53" s="81"/>
      <c r="G53" s="10"/>
      <c r="H53" s="9"/>
      <c r="I53" s="9"/>
    </row>
    <row r="54" spans="1:9" x14ac:dyDescent="0.25">
      <c r="A54" s="94">
        <v>5</v>
      </c>
      <c r="B54" s="95" t="s">
        <v>91</v>
      </c>
      <c r="C54" s="96" t="s">
        <v>20</v>
      </c>
      <c r="D54" s="95"/>
      <c r="E54" s="97"/>
      <c r="F54" s="98">
        <f>0+F55+F57+F59+F61</f>
        <v>0</v>
      </c>
    </row>
    <row r="55" spans="1:9" x14ac:dyDescent="0.25">
      <c r="A55" s="77" t="s">
        <v>92</v>
      </c>
      <c r="B55" s="78" t="s">
        <v>122</v>
      </c>
      <c r="C55" s="79" t="s">
        <v>43</v>
      </c>
      <c r="D55" s="78">
        <v>24</v>
      </c>
      <c r="E55" s="80"/>
      <c r="F55" s="72">
        <f>ROUND(D55*E55,0)</f>
        <v>0</v>
      </c>
    </row>
    <row r="56" spans="1:9" s="1" customFormat="1" ht="72" outlineLevel="1" x14ac:dyDescent="0.25">
      <c r="A56" s="73"/>
      <c r="B56" s="74" t="s">
        <v>123</v>
      </c>
      <c r="C56" s="75"/>
      <c r="D56" s="73"/>
      <c r="E56" s="76"/>
      <c r="F56" s="81"/>
      <c r="G56" s="10"/>
      <c r="H56" s="9"/>
      <c r="I56" s="9"/>
    </row>
    <row r="57" spans="1:9" x14ac:dyDescent="0.25">
      <c r="A57" s="77" t="s">
        <v>95</v>
      </c>
      <c r="B57" s="78" t="s">
        <v>124</v>
      </c>
      <c r="C57" s="79" t="s">
        <v>43</v>
      </c>
      <c r="D57" s="78">
        <v>4</v>
      </c>
      <c r="E57" s="80"/>
      <c r="F57" s="72">
        <f>ROUND(D57*E57,0)</f>
        <v>0</v>
      </c>
    </row>
    <row r="58" spans="1:9" s="1" customFormat="1" ht="80.25" customHeight="1" outlineLevel="1" x14ac:dyDescent="0.25">
      <c r="A58" s="73"/>
      <c r="B58" s="74" t="s">
        <v>100</v>
      </c>
      <c r="C58" s="75"/>
      <c r="D58" s="73"/>
      <c r="E58" s="76"/>
      <c r="F58" s="81"/>
      <c r="G58" s="10"/>
      <c r="H58" s="9"/>
      <c r="I58" s="9"/>
    </row>
    <row r="59" spans="1:9" x14ac:dyDescent="0.25">
      <c r="A59" s="77" t="s">
        <v>98</v>
      </c>
      <c r="B59" s="78" t="s">
        <v>230</v>
      </c>
      <c r="C59" s="79" t="s">
        <v>43</v>
      </c>
      <c r="D59" s="78">
        <v>2</v>
      </c>
      <c r="E59" s="80"/>
      <c r="F59" s="72">
        <f>ROUND(D59*E59,0)</f>
        <v>0</v>
      </c>
    </row>
    <row r="60" spans="1:9" s="1" customFormat="1" ht="96" outlineLevel="1" x14ac:dyDescent="0.25">
      <c r="A60" s="73"/>
      <c r="B60" s="74" t="s">
        <v>113</v>
      </c>
      <c r="C60" s="75"/>
      <c r="D60" s="73"/>
      <c r="E60" s="76"/>
      <c r="F60" s="81"/>
      <c r="G60" s="10"/>
      <c r="H60" s="9"/>
      <c r="I60" s="9"/>
    </row>
    <row r="61" spans="1:9" x14ac:dyDescent="0.25">
      <c r="A61" s="77" t="s">
        <v>101</v>
      </c>
      <c r="B61" s="78" t="s">
        <v>223</v>
      </c>
      <c r="C61" s="79" t="s">
        <v>43</v>
      </c>
      <c r="D61" s="78">
        <v>1</v>
      </c>
      <c r="E61" s="80"/>
      <c r="F61" s="72">
        <f>ROUND(D61*E61,0)</f>
        <v>0</v>
      </c>
    </row>
    <row r="62" spans="1:9" s="1" customFormat="1" ht="96.75" outlineLevel="1" thickBot="1" x14ac:dyDescent="0.3">
      <c r="A62" s="82"/>
      <c r="B62" s="83" t="s">
        <v>225</v>
      </c>
      <c r="C62" s="84"/>
      <c r="D62" s="82"/>
      <c r="E62" s="85"/>
      <c r="F62" s="86"/>
      <c r="G62" s="10"/>
      <c r="H62" s="9"/>
      <c r="I62" s="9"/>
    </row>
    <row r="63" spans="1:9" ht="15.75" thickBot="1" x14ac:dyDescent="0.3">
      <c r="A63" s="99"/>
      <c r="B63" s="100" t="s">
        <v>19</v>
      </c>
      <c r="C63" s="101" t="s">
        <v>20</v>
      </c>
      <c r="D63" s="100"/>
      <c r="E63" s="102"/>
      <c r="F63" s="103">
        <f>SUM(F11:F17,F20:F26,F29:F41,F46:F52,F55:F61)</f>
        <v>0</v>
      </c>
    </row>
  </sheetData>
  <pageMargins left="0.70866141732283472" right="0.70866141732283472" top="0.78740157480314965" bottom="0.78740157480314965" header="0.31496062992125984" footer="0.31496062992125984"/>
  <pageSetup paperSize="9" scale="56" fitToHeight="0" orientation="portrait" r:id="rId1"/>
  <rowBreaks count="1" manualBreakCount="1">
    <brk id="3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53"/>
  <sheetViews>
    <sheetView view="pageBreakPreview" zoomScaleNormal="100" zoomScaleSheetLayoutView="100" workbookViewId="0"/>
  </sheetViews>
  <sheetFormatPr defaultRowHeight="15" outlineLevelRow="1" x14ac:dyDescent="0.25"/>
  <cols>
    <col min="1" max="1" width="9.140625" style="2"/>
    <col min="2" max="2" width="92.42578125" style="2" customWidth="1"/>
    <col min="3" max="3" width="8.5703125" style="7" customWidth="1"/>
    <col min="4" max="4" width="9.140625" style="2"/>
    <col min="5" max="5" width="17.85546875" style="4" customWidth="1"/>
    <col min="6" max="7" width="18.140625" style="3" customWidth="1"/>
    <col min="8" max="9" width="9.140625" style="2"/>
  </cols>
  <sheetData>
    <row r="1" spans="1:9" x14ac:dyDescent="0.25">
      <c r="A1" s="56"/>
      <c r="B1" s="130" t="s">
        <v>254</v>
      </c>
      <c r="C1" s="57"/>
      <c r="D1" s="56"/>
      <c r="E1" s="58"/>
      <c r="F1" s="59"/>
    </row>
    <row r="2" spans="1:9" x14ac:dyDescent="0.25">
      <c r="A2" s="56"/>
      <c r="B2" s="56"/>
      <c r="C2" s="57"/>
      <c r="D2" s="56"/>
      <c r="E2" s="58"/>
      <c r="F2" s="59"/>
    </row>
    <row r="3" spans="1:9" x14ac:dyDescent="0.25">
      <c r="A3" s="56"/>
      <c r="B3" s="56" t="s">
        <v>0</v>
      </c>
      <c r="C3" s="57"/>
      <c r="D3" s="56"/>
      <c r="E3" s="58"/>
      <c r="F3" s="59"/>
    </row>
    <row r="4" spans="1:9" x14ac:dyDescent="0.25">
      <c r="A4" s="56"/>
      <c r="B4" s="56" t="s">
        <v>202</v>
      </c>
      <c r="C4" s="57"/>
      <c r="D4" s="56"/>
      <c r="E4" s="58"/>
      <c r="F4" s="61"/>
    </row>
    <row r="5" spans="1:9" x14ac:dyDescent="0.25">
      <c r="A5" s="56"/>
      <c r="B5" s="56" t="s">
        <v>2</v>
      </c>
      <c r="C5" s="57"/>
      <c r="D5" s="56"/>
      <c r="E5" s="58"/>
      <c r="F5" s="61"/>
    </row>
    <row r="6" spans="1:9" s="1" customFormat="1" x14ac:dyDescent="0.25">
      <c r="A6" s="56"/>
      <c r="B6" s="56"/>
      <c r="C6" s="57"/>
      <c r="D6" s="56"/>
      <c r="E6" s="58"/>
      <c r="F6" s="59"/>
      <c r="G6" s="3"/>
      <c r="H6" s="2"/>
      <c r="I6" s="2"/>
    </row>
    <row r="7" spans="1:9" x14ac:dyDescent="0.25">
      <c r="A7" s="56"/>
      <c r="B7" s="56"/>
      <c r="C7" s="57"/>
      <c r="D7" s="56"/>
      <c r="E7" s="58"/>
      <c r="F7" s="59"/>
    </row>
    <row r="8" spans="1:9" s="6" customFormat="1" ht="21" x14ac:dyDescent="0.25">
      <c r="A8" s="62" t="s">
        <v>12</v>
      </c>
      <c r="B8" s="63" t="s">
        <v>13</v>
      </c>
      <c r="C8" s="64" t="s">
        <v>14</v>
      </c>
      <c r="D8" s="63" t="s">
        <v>15</v>
      </c>
      <c r="E8" s="65" t="s">
        <v>16</v>
      </c>
      <c r="F8" s="66" t="s">
        <v>17</v>
      </c>
      <c r="G8" s="8"/>
    </row>
    <row r="9" spans="1:9" x14ac:dyDescent="0.25">
      <c r="A9" s="67" t="s">
        <v>25</v>
      </c>
      <c r="B9" s="109" t="s">
        <v>208</v>
      </c>
      <c r="C9" s="69" t="s">
        <v>203</v>
      </c>
      <c r="D9" s="70">
        <v>1</v>
      </c>
      <c r="E9" s="110"/>
      <c r="F9" s="110">
        <f t="shared" ref="F9:F13" si="0">ROUND(D9*E9,0)</f>
        <v>0</v>
      </c>
    </row>
    <row r="10" spans="1:9" s="1" customFormat="1" ht="127.5" outlineLevel="1" x14ac:dyDescent="0.25">
      <c r="A10" s="73"/>
      <c r="B10" s="111" t="s">
        <v>204</v>
      </c>
      <c r="C10" s="75"/>
      <c r="D10" s="73"/>
      <c r="E10" s="76"/>
      <c r="F10" s="81"/>
      <c r="G10" s="10"/>
      <c r="H10" s="9"/>
      <c r="I10" s="9"/>
    </row>
    <row r="11" spans="1:9" ht="15" customHeight="1" x14ac:dyDescent="0.25">
      <c r="A11" s="67" t="s">
        <v>210</v>
      </c>
      <c r="B11" s="112" t="s">
        <v>205</v>
      </c>
      <c r="C11" s="69" t="s">
        <v>203</v>
      </c>
      <c r="D11" s="70">
        <v>3</v>
      </c>
      <c r="E11" s="71"/>
      <c r="F11" s="110">
        <f t="shared" si="0"/>
        <v>0</v>
      </c>
    </row>
    <row r="12" spans="1:9" s="1" customFormat="1" ht="63.75" outlineLevel="1" x14ac:dyDescent="0.25">
      <c r="A12" s="82"/>
      <c r="B12" s="113" t="s">
        <v>206</v>
      </c>
      <c r="C12" s="84"/>
      <c r="D12" s="82"/>
      <c r="E12" s="85"/>
      <c r="F12" s="86"/>
      <c r="G12" s="10"/>
      <c r="H12" s="9"/>
      <c r="I12" s="9"/>
    </row>
    <row r="13" spans="1:9" s="1" customFormat="1" outlineLevel="1" x14ac:dyDescent="0.25">
      <c r="A13" s="67" t="s">
        <v>211</v>
      </c>
      <c r="B13" s="112" t="s">
        <v>209</v>
      </c>
      <c r="C13" s="69" t="s">
        <v>203</v>
      </c>
      <c r="D13" s="70">
        <v>1</v>
      </c>
      <c r="E13" s="71"/>
      <c r="F13" s="110">
        <f t="shared" si="0"/>
        <v>0</v>
      </c>
      <c r="G13" s="10"/>
      <c r="H13" s="9"/>
      <c r="I13" s="9"/>
    </row>
    <row r="14" spans="1:9" s="1" customFormat="1" ht="84.75" outlineLevel="1" thickBot="1" x14ac:dyDescent="0.3">
      <c r="A14" s="115"/>
      <c r="B14" s="34" t="s">
        <v>227</v>
      </c>
      <c r="C14" s="116"/>
      <c r="D14" s="117"/>
      <c r="E14" s="118"/>
      <c r="F14" s="119"/>
      <c r="G14" s="10"/>
      <c r="H14" s="9"/>
      <c r="I14" s="9"/>
    </row>
    <row r="15" spans="1:9" s="1" customFormat="1" ht="15" customHeight="1" thickBot="1" x14ac:dyDescent="0.3">
      <c r="A15" s="99"/>
      <c r="B15" s="100" t="s">
        <v>207</v>
      </c>
      <c r="C15" s="101" t="s">
        <v>20</v>
      </c>
      <c r="D15" s="100"/>
      <c r="E15" s="102"/>
      <c r="F15" s="103">
        <f>SUM(F9:F13)</f>
        <v>0</v>
      </c>
      <c r="G15" s="3"/>
      <c r="H15" s="2"/>
      <c r="I15" s="2"/>
    </row>
    <row r="16" spans="1:9" ht="15" customHeight="1" x14ac:dyDescent="0.25">
      <c r="A16" s="28"/>
      <c r="B16" s="29"/>
      <c r="C16" s="30"/>
      <c r="D16" s="29"/>
      <c r="E16" s="31"/>
      <c r="F16" s="32"/>
    </row>
    <row r="17" spans="1:9" s="1" customFormat="1" x14ac:dyDescent="0.25">
      <c r="A17" s="33"/>
      <c r="B17" s="34"/>
      <c r="C17" s="35"/>
      <c r="D17" s="33"/>
      <c r="E17" s="36"/>
      <c r="F17" s="37"/>
      <c r="G17" s="10"/>
      <c r="H17" s="9"/>
      <c r="I17" s="9"/>
    </row>
    <row r="18" spans="1:9" ht="15" customHeight="1" x14ac:dyDescent="0.25">
      <c r="A18" s="28"/>
      <c r="B18" s="29"/>
      <c r="C18" s="30"/>
      <c r="D18" s="29"/>
      <c r="E18" s="31"/>
      <c r="F18" s="32"/>
    </row>
    <row r="19" spans="1:9" s="1" customFormat="1" x14ac:dyDescent="0.25">
      <c r="A19" s="33"/>
      <c r="B19" s="34"/>
      <c r="C19" s="35"/>
      <c r="D19" s="33"/>
      <c r="E19" s="36"/>
      <c r="F19" s="37"/>
      <c r="G19" s="10"/>
      <c r="H19" s="9"/>
      <c r="I19" s="9"/>
    </row>
    <row r="20" spans="1:9" ht="15" customHeight="1" x14ac:dyDescent="0.25">
      <c r="A20" s="28"/>
      <c r="B20" s="29"/>
      <c r="C20" s="30"/>
      <c r="D20" s="29"/>
      <c r="E20" s="31"/>
      <c r="F20" s="32"/>
    </row>
    <row r="21" spans="1:9" s="1" customFormat="1" x14ac:dyDescent="0.25">
      <c r="A21" s="33"/>
      <c r="B21" s="34"/>
      <c r="C21" s="35"/>
      <c r="D21" s="33"/>
      <c r="E21" s="36"/>
      <c r="F21" s="37"/>
      <c r="G21" s="10"/>
      <c r="H21" s="9"/>
      <c r="I21" s="9"/>
    </row>
    <row r="22" spans="1:9" s="1" customFormat="1" ht="15" customHeight="1" x14ac:dyDescent="0.25">
      <c r="A22" s="38"/>
      <c r="B22" s="39"/>
      <c r="C22" s="40"/>
      <c r="D22" s="39"/>
      <c r="E22" s="41"/>
      <c r="F22" s="42"/>
      <c r="G22" s="3"/>
      <c r="H22" s="2"/>
      <c r="I22" s="2"/>
    </row>
    <row r="23" spans="1:9" ht="15" customHeight="1" x14ac:dyDescent="0.25">
      <c r="A23" s="28"/>
      <c r="B23" s="29"/>
      <c r="C23" s="30"/>
      <c r="D23" s="29"/>
      <c r="E23" s="31"/>
      <c r="F23" s="32"/>
    </row>
    <row r="24" spans="1:9" s="1" customFormat="1" x14ac:dyDescent="0.25">
      <c r="A24" s="33"/>
      <c r="B24" s="34"/>
      <c r="C24" s="35"/>
      <c r="D24" s="33"/>
      <c r="E24" s="36"/>
      <c r="F24" s="37"/>
      <c r="G24" s="10"/>
      <c r="H24" s="9"/>
      <c r="I24" s="9"/>
    </row>
    <row r="25" spans="1:9" x14ac:dyDescent="0.25">
      <c r="A25" s="28"/>
      <c r="B25" s="29"/>
      <c r="C25" s="30"/>
      <c r="D25" s="29"/>
      <c r="E25" s="31"/>
      <c r="F25" s="32"/>
    </row>
    <row r="26" spans="1:9" s="1" customFormat="1" x14ac:dyDescent="0.25">
      <c r="A26" s="33"/>
      <c r="B26" s="34"/>
      <c r="C26" s="35"/>
      <c r="D26" s="33"/>
      <c r="E26" s="36"/>
      <c r="F26" s="37"/>
      <c r="G26" s="10"/>
      <c r="H26" s="9"/>
      <c r="I26" s="9"/>
    </row>
    <row r="27" spans="1:9" x14ac:dyDescent="0.25">
      <c r="A27" s="28"/>
      <c r="B27" s="29"/>
      <c r="C27" s="30"/>
      <c r="D27" s="29"/>
      <c r="E27" s="31"/>
      <c r="F27" s="32"/>
    </row>
    <row r="28" spans="1:9" s="1" customFormat="1" x14ac:dyDescent="0.25">
      <c r="A28" s="33"/>
      <c r="B28" s="34"/>
      <c r="C28" s="35"/>
      <c r="D28" s="33"/>
      <c r="E28" s="36"/>
      <c r="F28" s="37"/>
      <c r="G28" s="10"/>
      <c r="H28" s="9"/>
      <c r="I28" s="9"/>
    </row>
    <row r="29" spans="1:9" x14ac:dyDescent="0.25">
      <c r="A29" s="28"/>
      <c r="B29" s="29"/>
      <c r="C29" s="30"/>
      <c r="D29" s="29"/>
      <c r="E29" s="31"/>
      <c r="F29" s="32"/>
    </row>
    <row r="30" spans="1:9" s="1" customFormat="1" x14ac:dyDescent="0.25">
      <c r="A30" s="33"/>
      <c r="B30" s="34"/>
      <c r="C30" s="35"/>
      <c r="D30" s="33"/>
      <c r="E30" s="36"/>
      <c r="F30" s="37"/>
      <c r="G30" s="10"/>
      <c r="H30" s="9"/>
      <c r="I30" s="9"/>
    </row>
    <row r="31" spans="1:9" s="1" customFormat="1" x14ac:dyDescent="0.25">
      <c r="A31" s="28"/>
      <c r="B31" s="29"/>
      <c r="C31" s="30"/>
      <c r="D31" s="29"/>
      <c r="E31" s="31"/>
      <c r="F31" s="32"/>
      <c r="G31" s="3"/>
      <c r="H31" s="2"/>
      <c r="I31" s="2"/>
    </row>
    <row r="32" spans="1:9" s="1" customFormat="1" x14ac:dyDescent="0.25">
      <c r="A32" s="33"/>
      <c r="B32" s="34"/>
      <c r="C32" s="35"/>
      <c r="D32" s="33"/>
      <c r="E32" s="36"/>
      <c r="F32" s="37"/>
      <c r="G32" s="10"/>
      <c r="H32" s="9"/>
      <c r="I32" s="9"/>
    </row>
    <row r="33" spans="1:9" x14ac:dyDescent="0.25">
      <c r="A33" s="28"/>
      <c r="B33" s="29"/>
      <c r="C33" s="30"/>
      <c r="D33" s="29"/>
      <c r="E33" s="31"/>
      <c r="F33" s="32"/>
    </row>
    <row r="34" spans="1:9" s="1" customFormat="1" x14ac:dyDescent="0.25">
      <c r="A34" s="33"/>
      <c r="B34" s="34"/>
      <c r="C34" s="35"/>
      <c r="D34" s="33"/>
      <c r="E34" s="36"/>
      <c r="F34" s="37"/>
      <c r="G34" s="10"/>
      <c r="H34" s="9"/>
      <c r="I34" s="9"/>
    </row>
    <row r="35" spans="1:9" x14ac:dyDescent="0.25">
      <c r="A35" s="28"/>
      <c r="B35" s="29"/>
      <c r="C35" s="30"/>
      <c r="D35" s="29"/>
      <c r="E35" s="31"/>
      <c r="F35" s="32"/>
    </row>
    <row r="36" spans="1:9" s="1" customFormat="1" x14ac:dyDescent="0.25">
      <c r="A36" s="33"/>
      <c r="B36" s="34"/>
      <c r="C36" s="35"/>
      <c r="D36" s="33"/>
      <c r="E36" s="36"/>
      <c r="F36" s="37"/>
      <c r="G36" s="10"/>
      <c r="H36" s="9"/>
      <c r="I36" s="9"/>
    </row>
    <row r="37" spans="1:9" x14ac:dyDescent="0.25">
      <c r="A37" s="38"/>
      <c r="B37" s="39"/>
      <c r="C37" s="40"/>
      <c r="D37" s="39"/>
      <c r="E37" s="41"/>
      <c r="F37" s="42"/>
    </row>
    <row r="38" spans="1:9" x14ac:dyDescent="0.25">
      <c r="A38" s="28"/>
      <c r="B38" s="29"/>
      <c r="C38" s="30"/>
      <c r="D38" s="29"/>
      <c r="E38" s="31"/>
      <c r="F38" s="32"/>
    </row>
    <row r="39" spans="1:9" s="1" customFormat="1" x14ac:dyDescent="0.25">
      <c r="A39" s="33"/>
      <c r="B39" s="34"/>
      <c r="C39" s="35"/>
      <c r="D39" s="33"/>
      <c r="E39" s="36"/>
      <c r="F39" s="37"/>
      <c r="G39" s="10"/>
      <c r="H39" s="9"/>
      <c r="I39" s="9"/>
    </row>
    <row r="40" spans="1:9" x14ac:dyDescent="0.25">
      <c r="A40" s="28"/>
      <c r="B40" s="29"/>
      <c r="C40" s="30"/>
      <c r="D40" s="29"/>
      <c r="E40" s="31"/>
      <c r="F40" s="32"/>
    </row>
    <row r="41" spans="1:9" s="1" customFormat="1" x14ac:dyDescent="0.25">
      <c r="A41" s="33"/>
      <c r="B41" s="34"/>
      <c r="C41" s="35"/>
      <c r="D41" s="33"/>
      <c r="E41" s="36"/>
      <c r="F41" s="37"/>
      <c r="G41" s="10"/>
      <c r="H41" s="9"/>
      <c r="I41" s="9"/>
    </row>
    <row r="42" spans="1:9" x14ac:dyDescent="0.25">
      <c r="A42" s="28"/>
      <c r="B42" s="29"/>
      <c r="C42" s="30"/>
      <c r="D42" s="29"/>
      <c r="E42" s="31"/>
      <c r="F42" s="32"/>
    </row>
    <row r="43" spans="1:9" s="1" customFormat="1" x14ac:dyDescent="0.25">
      <c r="A43" s="33"/>
      <c r="B43" s="34"/>
      <c r="C43" s="35"/>
      <c r="D43" s="33"/>
      <c r="E43" s="36"/>
      <c r="F43" s="37"/>
      <c r="G43" s="10"/>
      <c r="H43" s="9"/>
      <c r="I43" s="9"/>
    </row>
    <row r="44" spans="1:9" x14ac:dyDescent="0.25">
      <c r="A44" s="28"/>
      <c r="B44" s="29"/>
      <c r="C44" s="30"/>
      <c r="D44" s="29"/>
      <c r="E44" s="31"/>
      <c r="F44" s="32"/>
    </row>
    <row r="45" spans="1:9" s="1" customFormat="1" x14ac:dyDescent="0.25">
      <c r="A45" s="33"/>
      <c r="B45" s="34"/>
      <c r="C45" s="35"/>
      <c r="D45" s="33"/>
      <c r="E45" s="36"/>
      <c r="F45" s="37"/>
      <c r="G45" s="10"/>
      <c r="H45" s="9"/>
      <c r="I45" s="9"/>
    </row>
    <row r="46" spans="1:9" x14ac:dyDescent="0.25">
      <c r="A46" s="28"/>
      <c r="B46" s="29"/>
      <c r="C46" s="30"/>
      <c r="D46" s="29"/>
      <c r="E46" s="31"/>
      <c r="F46" s="32"/>
    </row>
    <row r="47" spans="1:9" s="1" customFormat="1" x14ac:dyDescent="0.25">
      <c r="A47" s="33"/>
      <c r="B47" s="34"/>
      <c r="C47" s="35"/>
      <c r="D47" s="33"/>
      <c r="E47" s="36"/>
      <c r="F47" s="37"/>
      <c r="G47" s="10"/>
      <c r="H47" s="9"/>
      <c r="I47" s="9"/>
    </row>
    <row r="48" spans="1:9" x14ac:dyDescent="0.25">
      <c r="A48" s="43"/>
      <c r="B48" s="44"/>
      <c r="C48" s="45"/>
      <c r="D48" s="44"/>
      <c r="E48" s="46"/>
      <c r="F48" s="47"/>
    </row>
    <row r="49" spans="1:6" x14ac:dyDescent="0.25">
      <c r="A49" s="48"/>
      <c r="B49" s="48"/>
      <c r="C49" s="49"/>
      <c r="D49" s="48"/>
      <c r="E49" s="50"/>
      <c r="F49" s="51"/>
    </row>
    <row r="50" spans="1:6" x14ac:dyDescent="0.25">
      <c r="A50" s="48"/>
      <c r="B50" s="48"/>
      <c r="C50" s="49"/>
      <c r="D50" s="48"/>
      <c r="E50" s="50"/>
      <c r="F50" s="51"/>
    </row>
    <row r="51" spans="1:6" x14ac:dyDescent="0.25">
      <c r="A51" s="52"/>
      <c r="B51" s="44"/>
      <c r="C51" s="53"/>
      <c r="D51" s="52"/>
      <c r="E51" s="54"/>
      <c r="F51" s="55"/>
    </row>
    <row r="52" spans="1:6" x14ac:dyDescent="0.25">
      <c r="A52" s="48"/>
      <c r="B52" s="48"/>
      <c r="C52" s="49"/>
      <c r="D52" s="48"/>
      <c r="E52" s="50"/>
      <c r="F52" s="51"/>
    </row>
    <row r="53" spans="1:6" x14ac:dyDescent="0.25">
      <c r="A53" s="48"/>
      <c r="B53" s="48"/>
      <c r="C53" s="49"/>
      <c r="D53" s="48"/>
      <c r="E53" s="50"/>
      <c r="F53" s="51"/>
    </row>
  </sheetData>
  <pageMargins left="0.7" right="0.7" top="0.78740157499999996" bottom="0.78740157499999996" header="0.3" footer="0.3"/>
  <pageSetup paperSize="9"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2</vt:i4>
      </vt:variant>
    </vt:vector>
  </HeadingPairs>
  <TitlesOfParts>
    <vt:vector size="10" baseType="lpstr">
      <vt:lpstr>Rekapitulce</vt:lpstr>
      <vt:lpstr>01 - MZB</vt:lpstr>
      <vt:lpstr>02 - WHP IN</vt:lpstr>
      <vt:lpstr>03 - SWB</vt:lpstr>
      <vt:lpstr>04 - LSB</vt:lpstr>
      <vt:lpstr>05 - KPB</vt:lpstr>
      <vt:lpstr>06 - WHP OUT</vt:lpstr>
      <vt:lpstr>07 - Brodítka + Sprchy</vt:lpstr>
      <vt:lpstr>'07 - Brodítka + Sprchy'!Oblast_tisku</vt:lpstr>
      <vt:lpstr>Rekapitulce!Oblast_tisku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2020-03-17T14:17:07Z</dcterms:created>
  <dcterms:modified xsi:type="dcterms:W3CDTF">2020-08-11T10:34:55Z</dcterms:modified>
</cp:coreProperties>
</file>